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3d2a062cd899c82/Dokumen/VQCC OFFICE 2025/D.Arrears Calculation 2025/D.A. Arrears 2025/"/>
    </mc:Choice>
  </mc:AlternateContent>
  <xr:revisionPtr revIDLastSave="146" documentId="13_ncr:1_{269D8791-8CCB-417F-9F49-4C8034B17C10}" xr6:coauthVersionLast="47" xr6:coauthVersionMax="47" xr10:uidLastSave="{8D1266EE-89DC-4D93-B74B-0D092F3B4360}"/>
  <bookViews>
    <workbookView xWindow="-120" yWindow="-120" windowWidth="29040" windowHeight="15840" tabRatio="757" xr2:uid="{00000000-000D-0000-FFFF-FFFF00000000}"/>
  </bookViews>
  <sheets>
    <sheet name="DCPS" sheetId="343" r:id="rId1"/>
    <sheet name="GPF" sheetId="342" r:id="rId2"/>
  </sheets>
  <externalReferences>
    <externalReference r:id="rId3"/>
  </externalReferences>
  <definedNames>
    <definedName name="__123Graph_D" localSheetId="0" hidden="1">'[1]COMPUTER SLIP'!#REF!</definedName>
    <definedName name="__123Graph_D" localSheetId="1" hidden="1">'[1]COMPUTER SLIP'!#REF!</definedName>
    <definedName name="__123Graph_D" hidden="1">'[1]COMPUTER SLIP'!#REF!</definedName>
    <definedName name="_Key1" localSheetId="0" hidden="1">#REF!</definedName>
    <definedName name="_Key1" localSheetId="1" hidden="1">#REF!</definedName>
    <definedName name="_Key1" hidden="1">#REF!</definedName>
    <definedName name="_Order1" hidden="1">255</definedName>
    <definedName name="_Sort" localSheetId="0" hidden="1">#REF!</definedName>
    <definedName name="_Sort" localSheetId="1" hidden="1">#REF!</definedName>
    <definedName name="_Sort" hidden="1">#REF!</definedName>
    <definedName name="a" localSheetId="0" hidden="1">'[1]COMPUTER SLIP'!#REF!</definedName>
    <definedName name="a" localSheetId="1" hidden="1">'[1]COMPUTER SLIP'!#REF!</definedName>
    <definedName name="a" hidden="1">'[1]COMPUTER SLIP'!#REF!</definedName>
    <definedName name="Beg_Bal" localSheetId="0">#REF!</definedName>
    <definedName name="Beg_Bal" localSheetId="1">#REF!</definedName>
    <definedName name="Beg_Bal">#REF!</definedName>
    <definedName name="Cum_Int" localSheetId="0">#REF!</definedName>
    <definedName name="Cum_Int" localSheetId="1">#REF!</definedName>
    <definedName name="Cum_Int">#REF!</definedName>
    <definedName name="Data" localSheetId="0">#REF!</definedName>
    <definedName name="Data" localSheetId="1">#REF!</definedName>
    <definedName name="Data">#REF!</definedName>
    <definedName name="End_Bal" localSheetId="0">#REF!</definedName>
    <definedName name="End_Bal" localSheetId="1">#REF!</definedName>
    <definedName name="End_Bal">#REF!</definedName>
    <definedName name="Extra_Pay" localSheetId="0">#REF!</definedName>
    <definedName name="Extra_Pay" localSheetId="1">#REF!</definedName>
    <definedName name="Extra_Pay">#REF!</definedName>
    <definedName name="Full_Print" localSheetId="0">#REF!</definedName>
    <definedName name="Full_Print" localSheetId="1">#REF!</definedName>
    <definedName name="Full_Print">#REF!</definedName>
    <definedName name="Header_Row" localSheetId="0">ROW(#REF!)</definedName>
    <definedName name="Header_Row" localSheetId="1">ROW(#REF!)</definedName>
    <definedName name="Header_Row">ROW(#REF!)</definedName>
    <definedName name="Int" localSheetId="0">#REF!</definedName>
    <definedName name="Int" localSheetId="1">#REF!</definedName>
    <definedName name="Int">#REF!</definedName>
    <definedName name="Interest_Rate" localSheetId="0">#REF!</definedName>
    <definedName name="Interest_Rate" localSheetId="1">#REF!</definedName>
    <definedName name="Interest_Rate">#REF!</definedName>
    <definedName name="Last_Row" localSheetId="0">#N/A</definedName>
    <definedName name="Last_Row" localSheetId="1">#N/A</definedName>
    <definedName name="Last_Row">IF([0]!Values_Entered,Header_Row+[0]!Number_of_Payments,Header_Row)</definedName>
    <definedName name="Loan_Amount" localSheetId="0">#REF!</definedName>
    <definedName name="Loan_Amount" localSheetId="1">#REF!</definedName>
    <definedName name="Loan_Amount">#REF!</definedName>
    <definedName name="Loan_Start" localSheetId="0">#REF!</definedName>
    <definedName name="Loan_Start" localSheetId="1">#REF!</definedName>
    <definedName name="Loan_Start">#REF!</definedName>
    <definedName name="Loan_Years" localSheetId="0">#REF!</definedName>
    <definedName name="Loan_Years" localSheetId="1">#REF!</definedName>
    <definedName name="Loan_Years">#REF!</definedName>
    <definedName name="Num_Pmt_Per_Year" localSheetId="0">#REF!</definedName>
    <definedName name="Num_Pmt_Per_Year" localSheetId="1">#REF!</definedName>
    <definedName name="Num_Pmt_Per_Year">#REF!</definedName>
    <definedName name="Number_of_Payments" localSheetId="0">MATCH(0.01,DCPS!End_Bal,-1)+1</definedName>
    <definedName name="Number_of_Payments" localSheetId="1">MATCH(0.01,GPF!End_Bal,-1)+1</definedName>
    <definedName name="Number_of_Payments">MATCH(0.01,End_Bal,-1)+1</definedName>
    <definedName name="p" localSheetId="0" hidden="1">'[1]COMPUTER SLIP'!#REF!</definedName>
    <definedName name="p" localSheetId="1" hidden="1">'[1]COMPUTER SLIP'!#REF!</definedName>
    <definedName name="p" hidden="1">'[1]COMPUTER SLIP'!#REF!</definedName>
    <definedName name="Pay_Date" localSheetId="0">#REF!</definedName>
    <definedName name="Pay_Date" localSheetId="1">#REF!</definedName>
    <definedName name="Pay_Date">#REF!</definedName>
    <definedName name="Pay_Num" localSheetId="0">#REF!</definedName>
    <definedName name="Pay_Num" localSheetId="1">#REF!</definedName>
    <definedName name="Pay_Num">#REF!</definedName>
    <definedName name="Payment_Date" localSheetId="0">DATE(YEAR(DCPS!Loan_Start),MONTH(DCPS!Loan_Start)+Payment_Number,DAY(DCPS!Loan_Start))</definedName>
    <definedName name="Payment_Date" localSheetId="1">DATE(YEAR(GPF!Loan_Start),MONTH(GPF!Loan_Start)+Payment_Number,DAY(GPF!Loan_Start))</definedName>
    <definedName name="Payment_Date">DATE(YEAR(Loan_Start),MONTH(Loan_Start)+Payment_Number,DAY(Loan_Start))</definedName>
    <definedName name="ppp" localSheetId="0" hidden="1">'[1]COMPUTER SLIP'!#REF!</definedName>
    <definedName name="ppp" localSheetId="1" hidden="1">'[1]COMPUTER SLIP'!#REF!</definedName>
    <definedName name="ppp" hidden="1">'[1]COMPUTER SLIP'!#REF!</definedName>
    <definedName name="pppp" localSheetId="0" hidden="1">#REF!</definedName>
    <definedName name="pppp" localSheetId="1" hidden="1">#REF!</definedName>
    <definedName name="pppp" hidden="1">#REF!</definedName>
    <definedName name="Princ" localSheetId="0">#REF!</definedName>
    <definedName name="Princ" localSheetId="1">#REF!</definedName>
    <definedName name="Princ">#REF!</definedName>
    <definedName name="_xlnm.Print_Area" localSheetId="0">DCPS!$A$1:$AE$75</definedName>
    <definedName name="_xlnm.Print_Area" localSheetId="1">GPF!$A$1:$AB$65</definedName>
    <definedName name="Print_Area_Reset" localSheetId="0">OFFSET(DCPS!Full_Print,0,0,DCPS!Last_Row)</definedName>
    <definedName name="Print_Area_Reset" localSheetId="1">OFFSET(GPF!Full_Print,0,0,GPF!Last_Row)</definedName>
    <definedName name="Print_Area_Reset">OFFSET(Full_Print,0,0,Last_Row)</definedName>
    <definedName name="_xlnm.Print_Titles" localSheetId="0">DCPS!$2:$4</definedName>
    <definedName name="_xlnm.Print_Titles" localSheetId="1">GPF!$2:$4</definedName>
    <definedName name="Sched_Pay" localSheetId="0">#REF!</definedName>
    <definedName name="Sched_Pay" localSheetId="1">#REF!</definedName>
    <definedName name="Sched_Pay">#REF!</definedName>
    <definedName name="Scheduled_Extra_Payments" localSheetId="0">#REF!</definedName>
    <definedName name="Scheduled_Extra_Payments" localSheetId="1">#REF!</definedName>
    <definedName name="Scheduled_Extra_Payments">#REF!</definedName>
    <definedName name="Scheduled_Interest_Rate" localSheetId="0">#REF!</definedName>
    <definedName name="Scheduled_Interest_Rate" localSheetId="1">#REF!</definedName>
    <definedName name="Scheduled_Interest_Rate">#REF!</definedName>
    <definedName name="Scheduled_Monthly_Payment" localSheetId="0">#REF!</definedName>
    <definedName name="Scheduled_Monthly_Payment" localSheetId="1">#REF!</definedName>
    <definedName name="Scheduled_Monthly_Payment">#REF!</definedName>
    <definedName name="Total_Interest" localSheetId="0">#REF!</definedName>
    <definedName name="Total_Interest" localSheetId="1">#REF!</definedName>
    <definedName name="Total_Interest">#REF!</definedName>
    <definedName name="Total_Pay" localSheetId="0">#REF!</definedName>
    <definedName name="Total_Pay" localSheetId="1">#REF!</definedName>
    <definedName name="Total_Pay">#REF!</definedName>
    <definedName name="Values_Entered" localSheetId="0">IF(DCPS!Loan_Amount*DCPS!Interest_Rate*DCPS!Loan_Years*DCPS!Loan_Start&gt;0,1,0)</definedName>
    <definedName name="Values_Entered" localSheetId="1">IF(GPF!Loan_Amount*GPF!Interest_Rate*GPF!Loan_Years*GPF!Loan_Start&gt;0,1,0)</definedName>
    <definedName name="Values_Entered">IF(Loan_Amount*Interest_Rate*Loan_Years*Loan_Start&gt;0,1,0)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72" i="343" l="1"/>
  <c r="L72" i="343"/>
  <c r="G72" i="343"/>
  <c r="AD71" i="343"/>
  <c r="P71" i="343"/>
  <c r="Y71" i="343" s="1"/>
  <c r="AD70" i="343"/>
  <c r="P70" i="343"/>
  <c r="Y70" i="343" s="1"/>
  <c r="AD69" i="343"/>
  <c r="P69" i="343"/>
  <c r="Y69" i="343" s="1"/>
  <c r="AD68" i="343"/>
  <c r="P68" i="343"/>
  <c r="Y68" i="343" s="1"/>
  <c r="AD67" i="343"/>
  <c r="P67" i="343"/>
  <c r="Y67" i="343" s="1"/>
  <c r="AD66" i="343"/>
  <c r="P66" i="343"/>
  <c r="Y66" i="343" s="1"/>
  <c r="H66" i="343"/>
  <c r="Q66" i="343" s="1"/>
  <c r="D66" i="343"/>
  <c r="M66" i="343" s="1"/>
  <c r="N66" i="343" s="1"/>
  <c r="T66" i="343" s="1"/>
  <c r="AD65" i="343"/>
  <c r="Q65" i="343"/>
  <c r="P65" i="343"/>
  <c r="M65" i="343"/>
  <c r="N65" i="343" s="1"/>
  <c r="F65" i="343"/>
  <c r="E65" i="343"/>
  <c r="U62" i="343"/>
  <c r="L62" i="343"/>
  <c r="G62" i="343"/>
  <c r="AD61" i="343"/>
  <c r="P61" i="343"/>
  <c r="Y61" i="343" s="1"/>
  <c r="AD60" i="343"/>
  <c r="P60" i="343"/>
  <c r="Y60" i="343" s="1"/>
  <c r="AD59" i="343"/>
  <c r="P59" i="343"/>
  <c r="Y59" i="343" s="1"/>
  <c r="AD58" i="343"/>
  <c r="P58" i="343"/>
  <c r="Y58" i="343" s="1"/>
  <c r="AD57" i="343"/>
  <c r="P57" i="343"/>
  <c r="Y57" i="343" s="1"/>
  <c r="AD56" i="343"/>
  <c r="P56" i="343"/>
  <c r="Y56" i="343" s="1"/>
  <c r="H56" i="343"/>
  <c r="Q56" i="343" s="1"/>
  <c r="D56" i="343"/>
  <c r="M56" i="343" s="1"/>
  <c r="AD55" i="343"/>
  <c r="Q55" i="343"/>
  <c r="P55" i="343"/>
  <c r="Y55" i="343" s="1"/>
  <c r="M55" i="343"/>
  <c r="N55" i="343" s="1"/>
  <c r="F55" i="343"/>
  <c r="E55" i="343"/>
  <c r="U52" i="343"/>
  <c r="L52" i="343"/>
  <c r="G52" i="343"/>
  <c r="AD51" i="343"/>
  <c r="P51" i="343"/>
  <c r="Y51" i="343" s="1"/>
  <c r="AD50" i="343"/>
  <c r="P50" i="343"/>
  <c r="Y50" i="343" s="1"/>
  <c r="AD49" i="343"/>
  <c r="P49" i="343"/>
  <c r="Y49" i="343" s="1"/>
  <c r="AD48" i="343"/>
  <c r="P48" i="343"/>
  <c r="Y48" i="343" s="1"/>
  <c r="AD47" i="343"/>
  <c r="P47" i="343"/>
  <c r="Y47" i="343" s="1"/>
  <c r="AD46" i="343"/>
  <c r="P46" i="343"/>
  <c r="Y46" i="343" s="1"/>
  <c r="H46" i="343"/>
  <c r="Q46" i="343" s="1"/>
  <c r="D46" i="343"/>
  <c r="AD45" i="343"/>
  <c r="Q45" i="343"/>
  <c r="P45" i="343"/>
  <c r="M45" i="343"/>
  <c r="O45" i="343" s="1"/>
  <c r="F45" i="343"/>
  <c r="E45" i="343"/>
  <c r="U43" i="343"/>
  <c r="L43" i="343"/>
  <c r="G43" i="343"/>
  <c r="AD42" i="343"/>
  <c r="P42" i="343"/>
  <c r="Y42" i="343" s="1"/>
  <c r="AD41" i="343"/>
  <c r="P41" i="343"/>
  <c r="Y41" i="343" s="1"/>
  <c r="AD40" i="343"/>
  <c r="P40" i="343"/>
  <c r="Y40" i="343" s="1"/>
  <c r="AD39" i="343"/>
  <c r="P39" i="343"/>
  <c r="Y39" i="343" s="1"/>
  <c r="AD38" i="343"/>
  <c r="P38" i="343"/>
  <c r="Y38" i="343" s="1"/>
  <c r="AD37" i="343"/>
  <c r="P37" i="343"/>
  <c r="Y37" i="343" s="1"/>
  <c r="H37" i="343"/>
  <c r="Q37" i="343" s="1"/>
  <c r="D37" i="343"/>
  <c r="E37" i="343" s="1"/>
  <c r="AD36" i="343"/>
  <c r="Q36" i="343"/>
  <c r="P36" i="343"/>
  <c r="M36" i="343"/>
  <c r="N36" i="343" s="1"/>
  <c r="T36" i="343" s="1"/>
  <c r="F36" i="343"/>
  <c r="E36" i="343"/>
  <c r="U33" i="343"/>
  <c r="L33" i="343"/>
  <c r="G33" i="343"/>
  <c r="AD32" i="343"/>
  <c r="P32" i="343"/>
  <c r="Y32" i="343" s="1"/>
  <c r="AD31" i="343"/>
  <c r="P31" i="343"/>
  <c r="Y31" i="343" s="1"/>
  <c r="AD30" i="343"/>
  <c r="P30" i="343"/>
  <c r="Y30" i="343" s="1"/>
  <c r="AD29" i="343"/>
  <c r="P29" i="343"/>
  <c r="Y29" i="343" s="1"/>
  <c r="AD28" i="343"/>
  <c r="P28" i="343"/>
  <c r="Y28" i="343" s="1"/>
  <c r="AD27" i="343"/>
  <c r="P27" i="343"/>
  <c r="Y27" i="343" s="1"/>
  <c r="H27" i="343"/>
  <c r="Q27" i="343" s="1"/>
  <c r="D27" i="343"/>
  <c r="F27" i="343" s="1"/>
  <c r="AD26" i="343"/>
  <c r="Q26" i="343"/>
  <c r="P26" i="343"/>
  <c r="Y26" i="343" s="1"/>
  <c r="M26" i="343"/>
  <c r="V26" i="343" s="1"/>
  <c r="F26" i="343"/>
  <c r="E26" i="343"/>
  <c r="K26" i="343" s="1"/>
  <c r="U23" i="343"/>
  <c r="L23" i="343"/>
  <c r="G23" i="343"/>
  <c r="AD22" i="343"/>
  <c r="P22" i="343"/>
  <c r="Y22" i="343" s="1"/>
  <c r="AD21" i="343"/>
  <c r="P21" i="343"/>
  <c r="Y21" i="343" s="1"/>
  <c r="AD20" i="343"/>
  <c r="P20" i="343"/>
  <c r="Y20" i="343" s="1"/>
  <c r="AD19" i="343"/>
  <c r="P19" i="343"/>
  <c r="Y19" i="343" s="1"/>
  <c r="AD18" i="343"/>
  <c r="P18" i="343"/>
  <c r="Y18" i="343" s="1"/>
  <c r="AD17" i="343"/>
  <c r="P17" i="343"/>
  <c r="Y17" i="343" s="1"/>
  <c r="H17" i="343"/>
  <c r="H18" i="343" s="1"/>
  <c r="H19" i="343" s="1"/>
  <c r="D17" i="343"/>
  <c r="E17" i="343" s="1"/>
  <c r="AD16" i="343"/>
  <c r="Q16" i="343"/>
  <c r="Z16" i="343" s="1"/>
  <c r="P16" i="343"/>
  <c r="M16" i="343"/>
  <c r="V16" i="343" s="1"/>
  <c r="F16" i="343"/>
  <c r="E16" i="343"/>
  <c r="AD11" i="343"/>
  <c r="P11" i="343"/>
  <c r="Y11" i="343" s="1"/>
  <c r="AD10" i="343"/>
  <c r="P10" i="343"/>
  <c r="Y10" i="343" s="1"/>
  <c r="AD9" i="343"/>
  <c r="P9" i="343"/>
  <c r="Y9" i="343" s="1"/>
  <c r="AD8" i="343"/>
  <c r="P8" i="343"/>
  <c r="Y8" i="343" s="1"/>
  <c r="D7" i="343"/>
  <c r="D8" i="343" s="1"/>
  <c r="S62" i="342"/>
  <c r="K62" i="342"/>
  <c r="I62" i="342"/>
  <c r="G62" i="342"/>
  <c r="AA61" i="342"/>
  <c r="Q61" i="342"/>
  <c r="Y61" i="342" s="1"/>
  <c r="O61" i="342"/>
  <c r="W61" i="342" s="1"/>
  <c r="AA60" i="342"/>
  <c r="Q60" i="342"/>
  <c r="Y60" i="342" s="1"/>
  <c r="O60" i="342"/>
  <c r="W60" i="342" s="1"/>
  <c r="AA59" i="342"/>
  <c r="Q59" i="342"/>
  <c r="Y59" i="342" s="1"/>
  <c r="O59" i="342"/>
  <c r="W59" i="342" s="1"/>
  <c r="AA58" i="342"/>
  <c r="Q58" i="342"/>
  <c r="Y58" i="342" s="1"/>
  <c r="O58" i="342"/>
  <c r="W58" i="342" s="1"/>
  <c r="AA57" i="342"/>
  <c r="Q57" i="342"/>
  <c r="O57" i="342"/>
  <c r="W57" i="342" s="1"/>
  <c r="AA56" i="342"/>
  <c r="Q56" i="342"/>
  <c r="Y56" i="342" s="1"/>
  <c r="O56" i="342"/>
  <c r="W56" i="342" s="1"/>
  <c r="H56" i="342"/>
  <c r="P56" i="342" s="1"/>
  <c r="X56" i="342" s="1"/>
  <c r="D56" i="342"/>
  <c r="AA55" i="342"/>
  <c r="Q55" i="342"/>
  <c r="Y55" i="342" s="1"/>
  <c r="P55" i="342"/>
  <c r="X55" i="342" s="1"/>
  <c r="O55" i="342"/>
  <c r="W55" i="342" s="1"/>
  <c r="L55" i="342"/>
  <c r="N55" i="342" s="1"/>
  <c r="F55" i="342"/>
  <c r="E55" i="342"/>
  <c r="S52" i="342"/>
  <c r="K52" i="342"/>
  <c r="I52" i="342"/>
  <c r="G52" i="342"/>
  <c r="AA51" i="342"/>
  <c r="Q51" i="342"/>
  <c r="Y51" i="342" s="1"/>
  <c r="O51" i="342"/>
  <c r="W51" i="342" s="1"/>
  <c r="AA50" i="342"/>
  <c r="Q50" i="342"/>
  <c r="Y50" i="342" s="1"/>
  <c r="O50" i="342"/>
  <c r="W50" i="342" s="1"/>
  <c r="AA49" i="342"/>
  <c r="Q49" i="342"/>
  <c r="Y49" i="342" s="1"/>
  <c r="O49" i="342"/>
  <c r="W49" i="342" s="1"/>
  <c r="AA48" i="342"/>
  <c r="Q48" i="342"/>
  <c r="Y48" i="342" s="1"/>
  <c r="O48" i="342"/>
  <c r="W48" i="342" s="1"/>
  <c r="AA47" i="342"/>
  <c r="Q47" i="342"/>
  <c r="Y47" i="342" s="1"/>
  <c r="O47" i="342"/>
  <c r="W47" i="342" s="1"/>
  <c r="AA46" i="342"/>
  <c r="Q46" i="342"/>
  <c r="Y46" i="342" s="1"/>
  <c r="O46" i="342"/>
  <c r="W46" i="342" s="1"/>
  <c r="H46" i="342"/>
  <c r="H47" i="342" s="1"/>
  <c r="P47" i="342" s="1"/>
  <c r="D46" i="342"/>
  <c r="AA45" i="342"/>
  <c r="Q45" i="342"/>
  <c r="Y45" i="342" s="1"/>
  <c r="P45" i="342"/>
  <c r="X45" i="342" s="1"/>
  <c r="O45" i="342"/>
  <c r="W45" i="342" s="1"/>
  <c r="L45" i="342"/>
  <c r="T45" i="342" s="1"/>
  <c r="F45" i="342"/>
  <c r="E45" i="342"/>
  <c r="S42" i="342"/>
  <c r="K42" i="342"/>
  <c r="I42" i="342"/>
  <c r="G42" i="342"/>
  <c r="AA41" i="342"/>
  <c r="Q41" i="342"/>
  <c r="Y41" i="342" s="1"/>
  <c r="O41" i="342"/>
  <c r="W41" i="342" s="1"/>
  <c r="AA40" i="342"/>
  <c r="Q40" i="342"/>
  <c r="Y40" i="342" s="1"/>
  <c r="O40" i="342"/>
  <c r="W40" i="342" s="1"/>
  <c r="AA39" i="342"/>
  <c r="Q39" i="342"/>
  <c r="Y39" i="342" s="1"/>
  <c r="O39" i="342"/>
  <c r="W39" i="342" s="1"/>
  <c r="AA38" i="342"/>
  <c r="Q38" i="342"/>
  <c r="Y38" i="342" s="1"/>
  <c r="O38" i="342"/>
  <c r="W38" i="342" s="1"/>
  <c r="AA37" i="342"/>
  <c r="Q37" i="342"/>
  <c r="Y37" i="342" s="1"/>
  <c r="O37" i="342"/>
  <c r="W37" i="342" s="1"/>
  <c r="AA36" i="342"/>
  <c r="Q36" i="342"/>
  <c r="Y36" i="342" s="1"/>
  <c r="O36" i="342"/>
  <c r="W36" i="342" s="1"/>
  <c r="H36" i="342"/>
  <c r="H37" i="342" s="1"/>
  <c r="P37" i="342" s="1"/>
  <c r="D36" i="342"/>
  <c r="D37" i="342" s="1"/>
  <c r="F37" i="342" s="1"/>
  <c r="AA35" i="342"/>
  <c r="Q35" i="342"/>
  <c r="Y35" i="342" s="1"/>
  <c r="P35" i="342"/>
  <c r="X35" i="342" s="1"/>
  <c r="O35" i="342"/>
  <c r="L35" i="342"/>
  <c r="N35" i="342" s="1"/>
  <c r="F35" i="342"/>
  <c r="E35" i="342"/>
  <c r="S33" i="342"/>
  <c r="K33" i="342"/>
  <c r="I33" i="342"/>
  <c r="G33" i="342"/>
  <c r="AA32" i="342"/>
  <c r="Q32" i="342"/>
  <c r="Y32" i="342" s="1"/>
  <c r="O32" i="342"/>
  <c r="W32" i="342" s="1"/>
  <c r="AA31" i="342"/>
  <c r="Q31" i="342"/>
  <c r="Y31" i="342" s="1"/>
  <c r="O31" i="342"/>
  <c r="W31" i="342" s="1"/>
  <c r="AA30" i="342"/>
  <c r="Q30" i="342"/>
  <c r="Y30" i="342" s="1"/>
  <c r="O30" i="342"/>
  <c r="W30" i="342" s="1"/>
  <c r="AA29" i="342"/>
  <c r="Q29" i="342"/>
  <c r="Y29" i="342" s="1"/>
  <c r="O29" i="342"/>
  <c r="W29" i="342" s="1"/>
  <c r="AA28" i="342"/>
  <c r="Q28" i="342"/>
  <c r="Y28" i="342" s="1"/>
  <c r="O28" i="342"/>
  <c r="W28" i="342" s="1"/>
  <c r="AA27" i="342"/>
  <c r="Q27" i="342"/>
  <c r="Y27" i="342" s="1"/>
  <c r="O27" i="342"/>
  <c r="W27" i="342" s="1"/>
  <c r="H27" i="342"/>
  <c r="D27" i="342"/>
  <c r="L27" i="342" s="1"/>
  <c r="AA26" i="342"/>
  <c r="Q26" i="342"/>
  <c r="Y26" i="342" s="1"/>
  <c r="P26" i="342"/>
  <c r="X26" i="342" s="1"/>
  <c r="O26" i="342"/>
  <c r="L26" i="342"/>
  <c r="T26" i="342" s="1"/>
  <c r="F26" i="342"/>
  <c r="E26" i="342"/>
  <c r="S23" i="342"/>
  <c r="K23" i="342"/>
  <c r="I23" i="342"/>
  <c r="G23" i="342"/>
  <c r="AA22" i="342"/>
  <c r="Q22" i="342"/>
  <c r="Y22" i="342" s="1"/>
  <c r="O22" i="342"/>
  <c r="W22" i="342" s="1"/>
  <c r="AA21" i="342"/>
  <c r="Q21" i="342"/>
  <c r="Y21" i="342" s="1"/>
  <c r="O21" i="342"/>
  <c r="W21" i="342" s="1"/>
  <c r="AA20" i="342"/>
  <c r="Q20" i="342"/>
  <c r="Y20" i="342" s="1"/>
  <c r="O20" i="342"/>
  <c r="W20" i="342" s="1"/>
  <c r="AA19" i="342"/>
  <c r="Q19" i="342"/>
  <c r="Y19" i="342" s="1"/>
  <c r="O19" i="342"/>
  <c r="W19" i="342" s="1"/>
  <c r="AA18" i="342"/>
  <c r="Q18" i="342"/>
  <c r="Y18" i="342" s="1"/>
  <c r="O18" i="342"/>
  <c r="W18" i="342" s="1"/>
  <c r="AA17" i="342"/>
  <c r="Q17" i="342"/>
  <c r="Y17" i="342" s="1"/>
  <c r="O17" i="342"/>
  <c r="W17" i="342" s="1"/>
  <c r="H17" i="342"/>
  <c r="D17" i="342"/>
  <c r="F17" i="342" s="1"/>
  <c r="AA16" i="342"/>
  <c r="Q16" i="342"/>
  <c r="Y16" i="342" s="1"/>
  <c r="P16" i="342"/>
  <c r="X16" i="342" s="1"/>
  <c r="O16" i="342"/>
  <c r="W16" i="342" s="1"/>
  <c r="L16" i="342"/>
  <c r="T16" i="342" s="1"/>
  <c r="F16" i="342"/>
  <c r="E16" i="342"/>
  <c r="L56" i="342" l="1"/>
  <c r="D57" i="342"/>
  <c r="E66" i="343"/>
  <c r="W66" i="343" s="1"/>
  <c r="F66" i="343"/>
  <c r="M17" i="343"/>
  <c r="N17" i="343" s="1"/>
  <c r="T17" i="343" s="1"/>
  <c r="J26" i="343"/>
  <c r="AD33" i="343"/>
  <c r="V55" i="343"/>
  <c r="Y33" i="343"/>
  <c r="N16" i="343"/>
  <c r="T16" i="343" s="1"/>
  <c r="AD62" i="343"/>
  <c r="O16" i="343"/>
  <c r="X16" i="343" s="1"/>
  <c r="O36" i="343"/>
  <c r="X36" i="343" s="1"/>
  <c r="P72" i="343"/>
  <c r="D18" i="343"/>
  <c r="N26" i="343"/>
  <c r="T26" i="343" s="1"/>
  <c r="AC26" i="343" s="1"/>
  <c r="Z27" i="343"/>
  <c r="Z56" i="343"/>
  <c r="O26" i="343"/>
  <c r="X26" i="343" s="1"/>
  <c r="Q17" i="343"/>
  <c r="Z17" i="343" s="1"/>
  <c r="Q18" i="343"/>
  <c r="Z18" i="343" s="1"/>
  <c r="V36" i="343"/>
  <c r="AD23" i="343"/>
  <c r="AD43" i="343"/>
  <c r="V65" i="343"/>
  <c r="P62" i="343"/>
  <c r="O65" i="343"/>
  <c r="R65" i="343" s="1"/>
  <c r="P33" i="343"/>
  <c r="T65" i="343"/>
  <c r="AD72" i="343"/>
  <c r="V45" i="343"/>
  <c r="O55" i="343"/>
  <c r="X55" i="343" s="1"/>
  <c r="Z65" i="343"/>
  <c r="K65" i="343"/>
  <c r="J65" i="343"/>
  <c r="W65" i="343"/>
  <c r="I65" i="343"/>
  <c r="O66" i="343"/>
  <c r="R66" i="343" s="1"/>
  <c r="V66" i="343"/>
  <c r="S66" i="343"/>
  <c r="S65" i="343"/>
  <c r="Z66" i="343"/>
  <c r="D67" i="343"/>
  <c r="I66" i="343"/>
  <c r="H67" i="343"/>
  <c r="Y65" i="343"/>
  <c r="Y72" i="343" s="1"/>
  <c r="J66" i="343"/>
  <c r="Y62" i="343"/>
  <c r="O56" i="343"/>
  <c r="N56" i="343"/>
  <c r="T56" i="343" s="1"/>
  <c r="S55" i="343"/>
  <c r="T55" i="343"/>
  <c r="E56" i="343"/>
  <c r="K56" i="343" s="1"/>
  <c r="D57" i="343"/>
  <c r="F56" i="343"/>
  <c r="I55" i="343"/>
  <c r="W55" i="343"/>
  <c r="V56" i="343"/>
  <c r="J55" i="343"/>
  <c r="H57" i="343"/>
  <c r="K55" i="343"/>
  <c r="Z55" i="343"/>
  <c r="K45" i="343"/>
  <c r="J45" i="343"/>
  <c r="AD52" i="343"/>
  <c r="X45" i="343"/>
  <c r="I45" i="343"/>
  <c r="M46" i="343"/>
  <c r="E46" i="343"/>
  <c r="K46" i="343" s="1"/>
  <c r="P52" i="343"/>
  <c r="Y45" i="343"/>
  <c r="Y52" i="343" s="1"/>
  <c r="F46" i="343"/>
  <c r="Z45" i="343"/>
  <c r="Z46" i="343"/>
  <c r="H47" i="343"/>
  <c r="D47" i="343"/>
  <c r="N45" i="343"/>
  <c r="K36" i="343"/>
  <c r="J36" i="343"/>
  <c r="W36" i="343"/>
  <c r="I36" i="343"/>
  <c r="M37" i="343"/>
  <c r="V37" i="343" s="1"/>
  <c r="K37" i="343"/>
  <c r="J37" i="343"/>
  <c r="P43" i="343"/>
  <c r="Y36" i="343"/>
  <c r="Y43" i="343" s="1"/>
  <c r="F37" i="343"/>
  <c r="Z36" i="343"/>
  <c r="Z37" i="343"/>
  <c r="D38" i="343"/>
  <c r="S36" i="343"/>
  <c r="H38" i="343"/>
  <c r="R26" i="343"/>
  <c r="E27" i="343"/>
  <c r="I27" i="343" s="1"/>
  <c r="D28" i="343"/>
  <c r="I26" i="343"/>
  <c r="H28" i="343"/>
  <c r="Z26" i="343"/>
  <c r="M27" i="343"/>
  <c r="H20" i="343"/>
  <c r="Q19" i="343"/>
  <c r="K16" i="343"/>
  <c r="J16" i="343"/>
  <c r="I16" i="343"/>
  <c r="P23" i="343"/>
  <c r="Y16" i="343"/>
  <c r="Y23" i="343" s="1"/>
  <c r="O17" i="343"/>
  <c r="K17" i="343"/>
  <c r="J17" i="343"/>
  <c r="F17" i="343"/>
  <c r="M8" i="343"/>
  <c r="E8" i="343"/>
  <c r="D9" i="343"/>
  <c r="F8" i="343"/>
  <c r="J26" i="342"/>
  <c r="V55" i="342"/>
  <c r="J45" i="342"/>
  <c r="P36" i="342"/>
  <c r="X36" i="342" s="1"/>
  <c r="J35" i="342"/>
  <c r="Y52" i="342"/>
  <c r="P27" i="342"/>
  <c r="X27" i="342" s="1"/>
  <c r="O33" i="342"/>
  <c r="P46" i="342"/>
  <c r="X46" i="342" s="1"/>
  <c r="H57" i="342"/>
  <c r="AA23" i="342"/>
  <c r="Y23" i="342"/>
  <c r="O62" i="342"/>
  <c r="W26" i="342"/>
  <c r="W33" i="342" s="1"/>
  <c r="H38" i="342"/>
  <c r="H39" i="342" s="1"/>
  <c r="Q62" i="342"/>
  <c r="D28" i="342"/>
  <c r="L28" i="342" s="1"/>
  <c r="T28" i="342" s="1"/>
  <c r="AA52" i="342"/>
  <c r="AA62" i="342"/>
  <c r="AA33" i="342"/>
  <c r="W62" i="342"/>
  <c r="N56" i="342"/>
  <c r="M56" i="342"/>
  <c r="J55" i="342"/>
  <c r="F57" i="342"/>
  <c r="F56" i="342"/>
  <c r="L57" i="342"/>
  <c r="T57" i="342" s="1"/>
  <c r="Y57" i="342"/>
  <c r="Y62" i="342" s="1"/>
  <c r="T55" i="342"/>
  <c r="M55" i="342"/>
  <c r="T56" i="342"/>
  <c r="E56" i="342"/>
  <c r="W52" i="342"/>
  <c r="Q52" i="342"/>
  <c r="M45" i="342"/>
  <c r="D47" i="342"/>
  <c r="H48" i="342"/>
  <c r="N45" i="342"/>
  <c r="E46" i="342"/>
  <c r="X47" i="342"/>
  <c r="F46" i="342"/>
  <c r="L46" i="342"/>
  <c r="O52" i="342"/>
  <c r="T35" i="342"/>
  <c r="M35" i="342"/>
  <c r="Y42" i="342"/>
  <c r="W35" i="342"/>
  <c r="W42" i="342" s="1"/>
  <c r="O42" i="342"/>
  <c r="D38" i="342"/>
  <c r="L37" i="342"/>
  <c r="V35" i="342"/>
  <c r="Q42" i="342"/>
  <c r="AA42" i="342"/>
  <c r="E37" i="342"/>
  <c r="J37" i="342" s="1"/>
  <c r="E36" i="342"/>
  <c r="X37" i="342"/>
  <c r="F36" i="342"/>
  <c r="L36" i="342"/>
  <c r="Y33" i="342"/>
  <c r="M27" i="342"/>
  <c r="N27" i="342"/>
  <c r="Q33" i="342"/>
  <c r="M26" i="342"/>
  <c r="N26" i="342"/>
  <c r="R26" i="342" s="1"/>
  <c r="E28" i="342"/>
  <c r="F28" i="342"/>
  <c r="T27" i="342"/>
  <c r="H28" i="342"/>
  <c r="E27" i="342"/>
  <c r="F27" i="342"/>
  <c r="L17" i="342"/>
  <c r="M17" i="342" s="1"/>
  <c r="D18" i="342"/>
  <c r="E18" i="342" s="1"/>
  <c r="J16" i="342"/>
  <c r="H18" i="342"/>
  <c r="P17" i="342"/>
  <c r="O23" i="342"/>
  <c r="W23" i="342"/>
  <c r="Q23" i="342"/>
  <c r="M16" i="342"/>
  <c r="U16" i="342" s="1"/>
  <c r="N16" i="342"/>
  <c r="E17" i="342"/>
  <c r="E57" i="342" l="1"/>
  <c r="D58" i="342"/>
  <c r="K66" i="343"/>
  <c r="AC66" i="343" s="1"/>
  <c r="R16" i="343"/>
  <c r="AA16" i="343" s="1"/>
  <c r="V17" i="343"/>
  <c r="S56" i="343"/>
  <c r="S17" i="343"/>
  <c r="AB17" i="343" s="1"/>
  <c r="W17" i="343"/>
  <c r="I56" i="343"/>
  <c r="X66" i="343"/>
  <c r="X65" i="343"/>
  <c r="S26" i="343"/>
  <c r="AB26" i="343" s="1"/>
  <c r="W26" i="343"/>
  <c r="W16" i="343"/>
  <c r="J27" i="343"/>
  <c r="R55" i="343"/>
  <c r="AA55" i="343" s="1"/>
  <c r="AC17" i="343"/>
  <c r="E18" i="343"/>
  <c r="J18" i="343" s="1"/>
  <c r="R36" i="343"/>
  <c r="AA36" i="343" s="1"/>
  <c r="F18" i="343"/>
  <c r="K27" i="343"/>
  <c r="D19" i="343"/>
  <c r="M19" i="343" s="1"/>
  <c r="M18" i="343"/>
  <c r="N18" i="343" s="1"/>
  <c r="T18" i="343" s="1"/>
  <c r="R17" i="343"/>
  <c r="S16" i="343"/>
  <c r="AB16" i="343" s="1"/>
  <c r="AB66" i="343"/>
  <c r="AA66" i="343"/>
  <c r="F67" i="343"/>
  <c r="D68" i="343"/>
  <c r="M67" i="343"/>
  <c r="E67" i="343"/>
  <c r="AA65" i="343"/>
  <c r="AB65" i="343"/>
  <c r="AC65" i="343"/>
  <c r="H68" i="343"/>
  <c r="Q67" i="343"/>
  <c r="H58" i="343"/>
  <c r="Q57" i="343"/>
  <c r="X56" i="343"/>
  <c r="M57" i="343"/>
  <c r="F57" i="343"/>
  <c r="D58" i="343"/>
  <c r="E57" i="343"/>
  <c r="J57" i="343" s="1"/>
  <c r="W56" i="343"/>
  <c r="R56" i="343"/>
  <c r="AB55" i="343"/>
  <c r="J56" i="343"/>
  <c r="AC56" i="343"/>
  <c r="AC55" i="343"/>
  <c r="M47" i="343"/>
  <c r="F47" i="343"/>
  <c r="E47" i="343"/>
  <c r="D48" i="343"/>
  <c r="N46" i="343"/>
  <c r="W46" i="343" s="1"/>
  <c r="O46" i="343"/>
  <c r="X46" i="343" s="1"/>
  <c r="V46" i="343"/>
  <c r="H48" i="343"/>
  <c r="Q47" i="343"/>
  <c r="S45" i="343"/>
  <c r="W45" i="343"/>
  <c r="T45" i="343"/>
  <c r="I46" i="343"/>
  <c r="R45" i="343"/>
  <c r="J46" i="343"/>
  <c r="AB36" i="343"/>
  <c r="AC36" i="343"/>
  <c r="H39" i="343"/>
  <c r="Q38" i="343"/>
  <c r="Z38" i="343" s="1"/>
  <c r="I37" i="343"/>
  <c r="F38" i="343"/>
  <c r="E38" i="343"/>
  <c r="J38" i="343" s="1"/>
  <c r="D39" i="343"/>
  <c r="M38" i="343"/>
  <c r="V38" i="343" s="1"/>
  <c r="O37" i="343"/>
  <c r="X37" i="343" s="1"/>
  <c r="N37" i="343"/>
  <c r="T37" i="343" s="1"/>
  <c r="O27" i="343"/>
  <c r="N27" i="343"/>
  <c r="T27" i="343" s="1"/>
  <c r="H29" i="343"/>
  <c r="Q28" i="343"/>
  <c r="Z28" i="343" s="1"/>
  <c r="V27" i="343"/>
  <c r="AA26" i="343"/>
  <c r="M28" i="343"/>
  <c r="D29" i="343"/>
  <c r="V28" i="343"/>
  <c r="F28" i="343"/>
  <c r="E28" i="343"/>
  <c r="AC16" i="343"/>
  <c r="Z19" i="343"/>
  <c r="Q20" i="343"/>
  <c r="Z20" i="343" s="1"/>
  <c r="H21" i="343"/>
  <c r="X17" i="343"/>
  <c r="I17" i="343"/>
  <c r="F9" i="343"/>
  <c r="D10" i="343"/>
  <c r="E9" i="343"/>
  <c r="K9" i="343" s="1"/>
  <c r="M9" i="343"/>
  <c r="V9" i="343" s="1"/>
  <c r="K8" i="343"/>
  <c r="J8" i="343"/>
  <c r="O8" i="343"/>
  <c r="N8" i="343"/>
  <c r="W8" i="343" s="1"/>
  <c r="V8" i="343"/>
  <c r="N17" i="342"/>
  <c r="V17" i="342" s="1"/>
  <c r="T17" i="342"/>
  <c r="J36" i="342"/>
  <c r="J28" i="342"/>
  <c r="F18" i="342"/>
  <c r="J18" i="342" s="1"/>
  <c r="D29" i="342"/>
  <c r="L29" i="342" s="1"/>
  <c r="R27" i="342"/>
  <c r="J57" i="342"/>
  <c r="P38" i="342"/>
  <c r="X38" i="342" s="1"/>
  <c r="V56" i="342"/>
  <c r="H58" i="342"/>
  <c r="P57" i="342"/>
  <c r="X57" i="342" s="1"/>
  <c r="U55" i="342"/>
  <c r="R55" i="342"/>
  <c r="Z55" i="342" s="1"/>
  <c r="R56" i="342"/>
  <c r="J56" i="342"/>
  <c r="U56" i="342"/>
  <c r="N57" i="342"/>
  <c r="M57" i="342"/>
  <c r="U57" i="342" s="1"/>
  <c r="M46" i="342"/>
  <c r="U46" i="342" s="1"/>
  <c r="N46" i="342"/>
  <c r="V45" i="342"/>
  <c r="H49" i="342"/>
  <c r="P48" i="342"/>
  <c r="X48" i="342" s="1"/>
  <c r="U45" i="342"/>
  <c r="R45" i="342"/>
  <c r="D48" i="342"/>
  <c r="L47" i="342"/>
  <c r="T47" i="342" s="1"/>
  <c r="F47" i="342"/>
  <c r="E47" i="342"/>
  <c r="J46" i="342"/>
  <c r="T46" i="342"/>
  <c r="U35" i="342"/>
  <c r="M36" i="342"/>
  <c r="U36" i="342" s="1"/>
  <c r="N36" i="342"/>
  <c r="N37" i="342"/>
  <c r="V37" i="342" s="1"/>
  <c r="M37" i="342"/>
  <c r="T37" i="342"/>
  <c r="R35" i="342"/>
  <c r="D39" i="342"/>
  <c r="F38" i="342"/>
  <c r="E38" i="342"/>
  <c r="L38" i="342"/>
  <c r="T36" i="342"/>
  <c r="H40" i="342"/>
  <c r="P39" i="342"/>
  <c r="X39" i="342" s="1"/>
  <c r="D30" i="342"/>
  <c r="U27" i="342"/>
  <c r="P28" i="342"/>
  <c r="X28" i="342" s="1"/>
  <c r="H29" i="342"/>
  <c r="J27" i="342"/>
  <c r="Z26" i="342"/>
  <c r="V26" i="342"/>
  <c r="N28" i="342"/>
  <c r="M28" i="342"/>
  <c r="U26" i="342"/>
  <c r="V27" i="342"/>
  <c r="L18" i="342"/>
  <c r="D19" i="342"/>
  <c r="V16" i="342"/>
  <c r="R17" i="342"/>
  <c r="R16" i="342"/>
  <c r="H19" i="342"/>
  <c r="P18" i="342"/>
  <c r="X18" i="342" s="1"/>
  <c r="U17" i="342"/>
  <c r="J17" i="342"/>
  <c r="X17" i="342"/>
  <c r="AE66" i="343" l="1"/>
  <c r="AA56" i="343"/>
  <c r="L58" i="342"/>
  <c r="T58" i="342"/>
  <c r="F58" i="342"/>
  <c r="D59" i="342"/>
  <c r="E58" i="342"/>
  <c r="K18" i="343"/>
  <c r="AA17" i="343"/>
  <c r="AE17" i="343" s="1"/>
  <c r="I18" i="343"/>
  <c r="AB56" i="343"/>
  <c r="AE56" i="343"/>
  <c r="V18" i="343"/>
  <c r="W27" i="343"/>
  <c r="K57" i="343"/>
  <c r="D20" i="343"/>
  <c r="F20" i="343" s="1"/>
  <c r="I28" i="343"/>
  <c r="S37" i="343"/>
  <c r="AB37" i="343" s="1"/>
  <c r="F19" i="343"/>
  <c r="E19" i="343"/>
  <c r="K19" i="343" s="1"/>
  <c r="O18" i="343"/>
  <c r="X18" i="343" s="1"/>
  <c r="S46" i="343"/>
  <c r="AB46" i="343" s="1"/>
  <c r="T46" i="343"/>
  <c r="AC46" i="343" s="1"/>
  <c r="M68" i="343"/>
  <c r="V68" i="343" s="1"/>
  <c r="F68" i="343"/>
  <c r="D69" i="343"/>
  <c r="E68" i="343"/>
  <c r="K68" i="343" s="1"/>
  <c r="AE65" i="343"/>
  <c r="N67" i="343"/>
  <c r="O67" i="343"/>
  <c r="V67" i="343"/>
  <c r="H69" i="343"/>
  <c r="Q68" i="343"/>
  <c r="I67" i="343"/>
  <c r="J67" i="343"/>
  <c r="K67" i="343"/>
  <c r="Z67" i="343"/>
  <c r="N57" i="343"/>
  <c r="T57" i="343" s="1"/>
  <c r="O57" i="343"/>
  <c r="M58" i="343"/>
  <c r="V58" i="343" s="1"/>
  <c r="F58" i="343"/>
  <c r="D59" i="343"/>
  <c r="E58" i="343"/>
  <c r="K58" i="343" s="1"/>
  <c r="H59" i="343"/>
  <c r="Q58" i="343"/>
  <c r="AE55" i="343"/>
  <c r="Z57" i="343"/>
  <c r="V57" i="343"/>
  <c r="I57" i="343"/>
  <c r="H49" i="343"/>
  <c r="Q48" i="343"/>
  <c r="Z47" i="343"/>
  <c r="AB45" i="343"/>
  <c r="F48" i="343"/>
  <c r="D49" i="343"/>
  <c r="M48" i="343"/>
  <c r="E48" i="343"/>
  <c r="AC45" i="343"/>
  <c r="R46" i="343"/>
  <c r="AA46" i="343" s="1"/>
  <c r="J47" i="343"/>
  <c r="O47" i="343"/>
  <c r="X47" i="343" s="1"/>
  <c r="N47" i="343"/>
  <c r="W47" i="343" s="1"/>
  <c r="V47" i="343"/>
  <c r="I47" i="343"/>
  <c r="AA45" i="343"/>
  <c r="K47" i="343"/>
  <c r="F39" i="343"/>
  <c r="D40" i="343"/>
  <c r="E39" i="343"/>
  <c r="J39" i="343" s="1"/>
  <c r="M39" i="343"/>
  <c r="V39" i="343" s="1"/>
  <c r="H40" i="343"/>
  <c r="Q39" i="343"/>
  <c r="W37" i="343"/>
  <c r="R37" i="343"/>
  <c r="AA37" i="343" s="1"/>
  <c r="K38" i="343"/>
  <c r="AE36" i="343"/>
  <c r="I38" i="343"/>
  <c r="AC37" i="343"/>
  <c r="O38" i="343"/>
  <c r="N38" i="343"/>
  <c r="W38" i="343" s="1"/>
  <c r="AC27" i="343"/>
  <c r="J28" i="343"/>
  <c r="H30" i="343"/>
  <c r="Q29" i="343"/>
  <c r="Z29" i="343" s="1"/>
  <c r="M29" i="343"/>
  <c r="V29" i="343" s="1"/>
  <c r="F29" i="343"/>
  <c r="D30" i="343"/>
  <c r="E29" i="343"/>
  <c r="K29" i="343" s="1"/>
  <c r="K28" i="343"/>
  <c r="S27" i="343"/>
  <c r="N28" i="343"/>
  <c r="T28" i="343" s="1"/>
  <c r="O28" i="343"/>
  <c r="AE26" i="343"/>
  <c r="R27" i="343"/>
  <c r="X27" i="343"/>
  <c r="AC18" i="343"/>
  <c r="O19" i="343"/>
  <c r="N19" i="343"/>
  <c r="AE16" i="343"/>
  <c r="S18" i="343"/>
  <c r="W18" i="343"/>
  <c r="Q21" i="343"/>
  <c r="Z21" i="343" s="1"/>
  <c r="H22" i="343"/>
  <c r="V19" i="343"/>
  <c r="J9" i="343"/>
  <c r="T8" i="343"/>
  <c r="AC8" i="343" s="1"/>
  <c r="S8" i="343"/>
  <c r="AB8" i="343" s="1"/>
  <c r="O9" i="343"/>
  <c r="X9" i="343" s="1"/>
  <c r="N9" i="343"/>
  <c r="W9" i="343" s="1"/>
  <c r="D11" i="343"/>
  <c r="E10" i="343"/>
  <c r="K10" i="343" s="1"/>
  <c r="F10" i="343"/>
  <c r="M10" i="343"/>
  <c r="X8" i="343"/>
  <c r="R46" i="342"/>
  <c r="Z46" i="342" s="1"/>
  <c r="AB46" i="342" s="1"/>
  <c r="J38" i="342"/>
  <c r="E29" i="342"/>
  <c r="F29" i="342"/>
  <c r="V46" i="342"/>
  <c r="J47" i="342"/>
  <c r="R37" i="342"/>
  <c r="Z37" i="342" s="1"/>
  <c r="AB37" i="342" s="1"/>
  <c r="H59" i="342"/>
  <c r="P58" i="342"/>
  <c r="AB55" i="342"/>
  <c r="R57" i="342"/>
  <c r="Z57" i="342" s="1"/>
  <c r="AB57" i="342" s="1"/>
  <c r="V57" i="342"/>
  <c r="Z56" i="342"/>
  <c r="AB56" i="342" s="1"/>
  <c r="H50" i="342"/>
  <c r="P49" i="342"/>
  <c r="X49" i="342" s="1"/>
  <c r="L48" i="342"/>
  <c r="D49" i="342"/>
  <c r="F48" i="342"/>
  <c r="E48" i="342"/>
  <c r="N47" i="342"/>
  <c r="V47" i="342" s="1"/>
  <c r="M47" i="342"/>
  <c r="Z45" i="342"/>
  <c r="N38" i="342"/>
  <c r="V38" i="342" s="1"/>
  <c r="M38" i="342"/>
  <c r="U38" i="342"/>
  <c r="H41" i="342"/>
  <c r="P40" i="342"/>
  <c r="H42" i="342"/>
  <c r="F39" i="342"/>
  <c r="E39" i="342"/>
  <c r="D40" i="342"/>
  <c r="L39" i="342"/>
  <c r="R36" i="342"/>
  <c r="Z36" i="342" s="1"/>
  <c r="AB36" i="342" s="1"/>
  <c r="U37" i="342"/>
  <c r="T38" i="342"/>
  <c r="V36" i="342"/>
  <c r="Z35" i="342"/>
  <c r="AB26" i="342"/>
  <c r="Z27" i="342"/>
  <c r="AB27" i="342" s="1"/>
  <c r="U28" i="342"/>
  <c r="N29" i="342"/>
  <c r="M29" i="342"/>
  <c r="H30" i="342"/>
  <c r="P29" i="342"/>
  <c r="X29" i="342"/>
  <c r="F30" i="342"/>
  <c r="E30" i="342"/>
  <c r="D31" i="342"/>
  <c r="L30" i="342"/>
  <c r="T29" i="342"/>
  <c r="V28" i="342"/>
  <c r="R28" i="342"/>
  <c r="D20" i="342"/>
  <c r="L19" i="342"/>
  <c r="F19" i="342"/>
  <c r="E19" i="342"/>
  <c r="Z17" i="342"/>
  <c r="AB17" i="342" s="1"/>
  <c r="N18" i="342"/>
  <c r="V18" i="342" s="1"/>
  <c r="T18" i="342"/>
  <c r="M18" i="342"/>
  <c r="U18" i="342" s="1"/>
  <c r="H20" i="342"/>
  <c r="P19" i="342"/>
  <c r="X19" i="342" s="1"/>
  <c r="Z16" i="342"/>
  <c r="N58" i="342" l="1"/>
  <c r="V58" i="342" s="1"/>
  <c r="M58" i="342"/>
  <c r="R58" i="342" s="1"/>
  <c r="J29" i="342"/>
  <c r="V29" i="342"/>
  <c r="L59" i="342"/>
  <c r="E59" i="342"/>
  <c r="J59" i="342" s="1"/>
  <c r="F59" i="342"/>
  <c r="D60" i="342"/>
  <c r="U58" i="342"/>
  <c r="J58" i="342"/>
  <c r="Z58" i="342" s="1"/>
  <c r="AB58" i="342" s="1"/>
  <c r="W28" i="343"/>
  <c r="E20" i="343"/>
  <c r="J20" i="343" s="1"/>
  <c r="M20" i="343"/>
  <c r="I19" i="343"/>
  <c r="J19" i="343"/>
  <c r="S28" i="343"/>
  <c r="AB28" i="343" s="1"/>
  <c r="S38" i="343"/>
  <c r="AB38" i="343" s="1"/>
  <c r="T38" i="343"/>
  <c r="AC38" i="343" s="1"/>
  <c r="K39" i="343"/>
  <c r="S57" i="343"/>
  <c r="AB57" i="343" s="1"/>
  <c r="D21" i="343"/>
  <c r="E21" i="343" s="1"/>
  <c r="K21" i="343" s="1"/>
  <c r="W57" i="343"/>
  <c r="AE46" i="343"/>
  <c r="J58" i="343"/>
  <c r="R28" i="343"/>
  <c r="AA28" i="343" s="1"/>
  <c r="R18" i="343"/>
  <c r="AA18" i="343" s="1"/>
  <c r="W19" i="343"/>
  <c r="R38" i="343"/>
  <c r="AA38" i="343" s="1"/>
  <c r="F69" i="343"/>
  <c r="D70" i="343"/>
  <c r="E69" i="343"/>
  <c r="J69" i="343" s="1"/>
  <c r="M69" i="343"/>
  <c r="H70" i="343"/>
  <c r="Q69" i="343"/>
  <c r="Z69" i="343" s="1"/>
  <c r="Z68" i="343"/>
  <c r="S67" i="343"/>
  <c r="I68" i="343"/>
  <c r="T67" i="343"/>
  <c r="AC67" i="343" s="1"/>
  <c r="J68" i="343"/>
  <c r="O68" i="343"/>
  <c r="N68" i="343"/>
  <c r="W68" i="343" s="1"/>
  <c r="X67" i="343"/>
  <c r="R67" i="343"/>
  <c r="W67" i="343"/>
  <c r="AC57" i="343"/>
  <c r="M59" i="343"/>
  <c r="V59" i="343" s="1"/>
  <c r="F59" i="343"/>
  <c r="D60" i="343"/>
  <c r="E59" i="343"/>
  <c r="O58" i="343"/>
  <c r="X58" i="343" s="1"/>
  <c r="N58" i="343"/>
  <c r="X57" i="343"/>
  <c r="H60" i="343"/>
  <c r="Q59" i="343"/>
  <c r="R57" i="343"/>
  <c r="AA57" i="343" s="1"/>
  <c r="Z58" i="343"/>
  <c r="I58" i="343"/>
  <c r="Z48" i="343"/>
  <c r="H50" i="343"/>
  <c r="Q49" i="343"/>
  <c r="Z49" i="343" s="1"/>
  <c r="S47" i="343"/>
  <c r="AB47" i="343" s="1"/>
  <c r="V48" i="343"/>
  <c r="R47" i="343"/>
  <c r="AA47" i="343" s="1"/>
  <c r="F49" i="343"/>
  <c r="D50" i="343"/>
  <c r="E49" i="343"/>
  <c r="K49" i="343" s="1"/>
  <c r="M49" i="343"/>
  <c r="V49" i="343" s="1"/>
  <c r="I48" i="343"/>
  <c r="AE45" i="343"/>
  <c r="J48" i="343"/>
  <c r="K48" i="343"/>
  <c r="O48" i="343"/>
  <c r="X48" i="343" s="1"/>
  <c r="N48" i="343"/>
  <c r="T48" i="343" s="1"/>
  <c r="T47" i="343"/>
  <c r="F40" i="343"/>
  <c r="D41" i="343"/>
  <c r="E40" i="343"/>
  <c r="K40" i="343" s="1"/>
  <c r="M40" i="343"/>
  <c r="V40" i="343" s="1"/>
  <c r="AE37" i="343"/>
  <c r="I39" i="343"/>
  <c r="X38" i="343"/>
  <c r="Z39" i="343"/>
  <c r="H41" i="343"/>
  <c r="Q40" i="343"/>
  <c r="Z40" i="343" s="1"/>
  <c r="N39" i="343"/>
  <c r="O39" i="343"/>
  <c r="X39" i="343" s="1"/>
  <c r="AA27" i="343"/>
  <c r="O29" i="343"/>
  <c r="N29" i="343"/>
  <c r="H31" i="343"/>
  <c r="Q30" i="343"/>
  <c r="Z30" i="343"/>
  <c r="AB27" i="343"/>
  <c r="F30" i="343"/>
  <c r="M30" i="343"/>
  <c r="V30" i="343" s="1"/>
  <c r="D31" i="343"/>
  <c r="E30" i="343"/>
  <c r="X28" i="343"/>
  <c r="I29" i="343"/>
  <c r="AC28" i="343"/>
  <c r="AE28" i="343" s="1"/>
  <c r="J29" i="343"/>
  <c r="Q22" i="343"/>
  <c r="Q23" i="343" s="1"/>
  <c r="O20" i="343"/>
  <c r="X20" i="343" s="1"/>
  <c r="N20" i="343"/>
  <c r="T20" i="343" s="1"/>
  <c r="R19" i="343"/>
  <c r="S19" i="343"/>
  <c r="AB19" i="343" s="1"/>
  <c r="T19" i="343"/>
  <c r="AC19" i="343" s="1"/>
  <c r="AB18" i="343"/>
  <c r="V20" i="343"/>
  <c r="X19" i="343"/>
  <c r="H23" i="343"/>
  <c r="J10" i="343"/>
  <c r="S9" i="343"/>
  <c r="AB9" i="343" s="1"/>
  <c r="T9" i="343"/>
  <c r="AC9" i="343" s="1"/>
  <c r="O10" i="343"/>
  <c r="N10" i="343"/>
  <c r="W10" i="343" s="1"/>
  <c r="V10" i="343"/>
  <c r="E11" i="343"/>
  <c r="M11" i="343"/>
  <c r="V11" i="343"/>
  <c r="F11" i="343"/>
  <c r="D12" i="343"/>
  <c r="U29" i="342"/>
  <c r="R47" i="342"/>
  <c r="Z47" i="342" s="1"/>
  <c r="AB47" i="342" s="1"/>
  <c r="R38" i="342"/>
  <c r="Z38" i="342" s="1"/>
  <c r="AB38" i="342" s="1"/>
  <c r="J39" i="342"/>
  <c r="X58" i="342"/>
  <c r="H60" i="342"/>
  <c r="P59" i="342"/>
  <c r="X59" i="342" s="1"/>
  <c r="R29" i="342"/>
  <c r="AB45" i="342"/>
  <c r="H51" i="342"/>
  <c r="P50" i="342"/>
  <c r="U47" i="342"/>
  <c r="J48" i="342"/>
  <c r="F49" i="342"/>
  <c r="E49" i="342"/>
  <c r="J49" i="342" s="1"/>
  <c r="D50" i="342"/>
  <c r="L49" i="342"/>
  <c r="N48" i="342"/>
  <c r="V48" i="342" s="1"/>
  <c r="M48" i="342"/>
  <c r="U48" i="342" s="1"/>
  <c r="T48" i="342"/>
  <c r="P41" i="342"/>
  <c r="P42" i="342" s="1"/>
  <c r="X40" i="342"/>
  <c r="N39" i="342"/>
  <c r="V39" i="342" s="1"/>
  <c r="M39" i="342"/>
  <c r="AB35" i="342"/>
  <c r="L40" i="342"/>
  <c r="T40" i="342" s="1"/>
  <c r="F40" i="342"/>
  <c r="E40" i="342"/>
  <c r="D41" i="342"/>
  <c r="T39" i="342"/>
  <c r="Z28" i="342"/>
  <c r="H31" i="342"/>
  <c r="P30" i="342"/>
  <c r="X30" i="342" s="1"/>
  <c r="J30" i="342"/>
  <c r="N30" i="342"/>
  <c r="V30" i="342" s="1"/>
  <c r="M30" i="342"/>
  <c r="U30" i="342" s="1"/>
  <c r="L31" i="342"/>
  <c r="T31" i="342" s="1"/>
  <c r="D32" i="342"/>
  <c r="F31" i="342"/>
  <c r="E31" i="342"/>
  <c r="T30" i="342"/>
  <c r="J19" i="342"/>
  <c r="N19" i="342"/>
  <c r="V19" i="342" s="1"/>
  <c r="M19" i="342"/>
  <c r="U19" i="342" s="1"/>
  <c r="T19" i="342"/>
  <c r="D21" i="342"/>
  <c r="L20" i="342"/>
  <c r="T20" i="342"/>
  <c r="F20" i="342"/>
  <c r="E20" i="342"/>
  <c r="J20" i="342" s="1"/>
  <c r="R18" i="342"/>
  <c r="Z18" i="342" s="1"/>
  <c r="AB18" i="342" s="1"/>
  <c r="P20" i="342"/>
  <c r="H21" i="342"/>
  <c r="AB16" i="342"/>
  <c r="J59" i="343" l="1"/>
  <c r="K59" i="343"/>
  <c r="T39" i="343"/>
  <c r="W39" i="343"/>
  <c r="M59" i="342"/>
  <c r="N59" i="342"/>
  <c r="V59" i="342" s="1"/>
  <c r="T59" i="342"/>
  <c r="E60" i="342"/>
  <c r="J60" i="342" s="1"/>
  <c r="F60" i="342"/>
  <c r="L60" i="342"/>
  <c r="D61" i="342"/>
  <c r="Z29" i="342"/>
  <c r="AB29" i="342" s="1"/>
  <c r="AA19" i="343"/>
  <c r="J49" i="343"/>
  <c r="D22" i="343"/>
  <c r="D23" i="343" s="1"/>
  <c r="I20" i="343"/>
  <c r="Z22" i="343"/>
  <c r="Z23" i="343" s="1"/>
  <c r="K20" i="343"/>
  <c r="AC20" i="343" s="1"/>
  <c r="J40" i="343"/>
  <c r="F21" i="343"/>
  <c r="I21" i="343" s="1"/>
  <c r="M21" i="343"/>
  <c r="V21" i="343" s="1"/>
  <c r="T68" i="343"/>
  <c r="AC68" i="343" s="1"/>
  <c r="I59" i="343"/>
  <c r="AC39" i="343"/>
  <c r="I49" i="343"/>
  <c r="I40" i="343"/>
  <c r="S68" i="343"/>
  <c r="AB68" i="343" s="1"/>
  <c r="W20" i="343"/>
  <c r="S20" i="343"/>
  <c r="AB20" i="343" s="1"/>
  <c r="R20" i="343"/>
  <c r="X68" i="343"/>
  <c r="O69" i="343"/>
  <c r="X69" i="343" s="1"/>
  <c r="N69" i="343"/>
  <c r="W69" i="343"/>
  <c r="F70" i="343"/>
  <c r="D71" i="343"/>
  <c r="E70" i="343"/>
  <c r="K70" i="343" s="1"/>
  <c r="M70" i="343"/>
  <c r="AA67" i="343"/>
  <c r="V69" i="343"/>
  <c r="I69" i="343"/>
  <c r="K69" i="343"/>
  <c r="R68" i="343"/>
  <c r="AA68" i="343" s="1"/>
  <c r="AB67" i="343"/>
  <c r="Q70" i="343"/>
  <c r="Z70" i="343" s="1"/>
  <c r="H71" i="343"/>
  <c r="AE57" i="343"/>
  <c r="R58" i="343"/>
  <c r="AA58" i="343" s="1"/>
  <c r="O59" i="343"/>
  <c r="X59" i="343" s="1"/>
  <c r="N59" i="343"/>
  <c r="S59" i="343" s="1"/>
  <c r="AB59" i="343" s="1"/>
  <c r="W58" i="343"/>
  <c r="S58" i="343"/>
  <c r="T58" i="343"/>
  <c r="H61" i="343"/>
  <c r="Q60" i="343"/>
  <c r="Z60" i="343" s="1"/>
  <c r="M60" i="343"/>
  <c r="V60" i="343" s="1"/>
  <c r="F60" i="343"/>
  <c r="D61" i="343"/>
  <c r="E60" i="343"/>
  <c r="Z59" i="343"/>
  <c r="H51" i="343"/>
  <c r="H52" i="343" s="1"/>
  <c r="Q50" i="343"/>
  <c r="R48" i="343"/>
  <c r="AA48" i="343" s="1"/>
  <c r="W48" i="343"/>
  <c r="AC47" i="343"/>
  <c r="S48" i="343"/>
  <c r="O49" i="343"/>
  <c r="X49" i="343" s="1"/>
  <c r="N49" i="343"/>
  <c r="F50" i="343"/>
  <c r="D51" i="343"/>
  <c r="E50" i="343"/>
  <c r="K50" i="343" s="1"/>
  <c r="M50" i="343"/>
  <c r="V50" i="343" s="1"/>
  <c r="AC48" i="343"/>
  <c r="R39" i="343"/>
  <c r="AA39" i="343" s="1"/>
  <c r="O40" i="343"/>
  <c r="X40" i="343" s="1"/>
  <c r="N40" i="343"/>
  <c r="T40" i="343" s="1"/>
  <c r="AC40" i="343" s="1"/>
  <c r="S39" i="343"/>
  <c r="AB39" i="343" s="1"/>
  <c r="AE38" i="343"/>
  <c r="F41" i="343"/>
  <c r="D42" i="343"/>
  <c r="E41" i="343"/>
  <c r="K41" i="343" s="1"/>
  <c r="M41" i="343"/>
  <c r="Q41" i="343"/>
  <c r="H42" i="343"/>
  <c r="H43" i="343" s="1"/>
  <c r="W29" i="343"/>
  <c r="S29" i="343"/>
  <c r="AB29" i="343" s="1"/>
  <c r="E31" i="343"/>
  <c r="J31" i="343" s="1"/>
  <c r="D32" i="343"/>
  <c r="D33" i="343" s="1"/>
  <c r="F31" i="343"/>
  <c r="M31" i="343"/>
  <c r="V31" i="343" s="1"/>
  <c r="T29" i="343"/>
  <c r="I30" i="343"/>
  <c r="AE27" i="343"/>
  <c r="J30" i="343"/>
  <c r="H32" i="343"/>
  <c r="Q31" i="343"/>
  <c r="Z31" i="343" s="1"/>
  <c r="X29" i="343"/>
  <c r="O30" i="343"/>
  <c r="N30" i="343"/>
  <c r="W30" i="343" s="1"/>
  <c r="K30" i="343"/>
  <c r="R29" i="343"/>
  <c r="AA29" i="343" s="1"/>
  <c r="E22" i="343"/>
  <c r="F22" i="343"/>
  <c r="M22" i="343"/>
  <c r="K22" i="343"/>
  <c r="O21" i="343"/>
  <c r="N21" i="343"/>
  <c r="T21" i="343" s="1"/>
  <c r="AC21" i="343" s="1"/>
  <c r="AE18" i="343"/>
  <c r="AE19" i="343"/>
  <c r="J21" i="343"/>
  <c r="T10" i="343"/>
  <c r="AC10" i="343" s="1"/>
  <c r="S10" i="343"/>
  <c r="AB10" i="343" s="1"/>
  <c r="J11" i="343"/>
  <c r="O11" i="343"/>
  <c r="X11" i="343" s="1"/>
  <c r="N11" i="343"/>
  <c r="W11" i="343" s="1"/>
  <c r="K11" i="343"/>
  <c r="X10" i="343"/>
  <c r="R19" i="342"/>
  <c r="Z19" i="342" s="1"/>
  <c r="R48" i="342"/>
  <c r="Z48" i="342" s="1"/>
  <c r="P60" i="342"/>
  <c r="X60" i="342" s="1"/>
  <c r="H61" i="342"/>
  <c r="P61" i="342" s="1"/>
  <c r="X61" i="342" s="1"/>
  <c r="X41" i="342"/>
  <c r="X42" i="342" s="1"/>
  <c r="N49" i="342"/>
  <c r="V49" i="342" s="1"/>
  <c r="M49" i="342"/>
  <c r="R49" i="342" s="1"/>
  <c r="L50" i="342"/>
  <c r="F50" i="342"/>
  <c r="E50" i="342"/>
  <c r="T50" i="342"/>
  <c r="D51" i="342"/>
  <c r="P51" i="342"/>
  <c r="P52" i="342" s="1"/>
  <c r="H52" i="342"/>
  <c r="T49" i="342"/>
  <c r="X50" i="342"/>
  <c r="L41" i="342"/>
  <c r="T41" i="342" s="1"/>
  <c r="T42" i="342" s="1"/>
  <c r="F41" i="342"/>
  <c r="E41" i="342"/>
  <c r="D42" i="342"/>
  <c r="R39" i="342"/>
  <c r="U39" i="342"/>
  <c r="J40" i="342"/>
  <c r="M40" i="342"/>
  <c r="U40" i="342" s="1"/>
  <c r="N40" i="342"/>
  <c r="V40" i="342" s="1"/>
  <c r="R30" i="342"/>
  <c r="Z30" i="342" s="1"/>
  <c r="AB30" i="342" s="1"/>
  <c r="E32" i="342"/>
  <c r="L32" i="342"/>
  <c r="L33" i="342" s="1"/>
  <c r="F32" i="342"/>
  <c r="D33" i="342"/>
  <c r="H32" i="342"/>
  <c r="P31" i="342"/>
  <c r="X31" i="342" s="1"/>
  <c r="J31" i="342"/>
  <c r="AB28" i="342"/>
  <c r="M31" i="342"/>
  <c r="U31" i="342" s="1"/>
  <c r="N31" i="342"/>
  <c r="V31" i="342" s="1"/>
  <c r="D22" i="342"/>
  <c r="L21" i="342"/>
  <c r="T21" i="342" s="1"/>
  <c r="E21" i="342"/>
  <c r="F21" i="342"/>
  <c r="M20" i="342"/>
  <c r="U20" i="342" s="1"/>
  <c r="N20" i="342"/>
  <c r="V20" i="342" s="1"/>
  <c r="X20" i="342"/>
  <c r="H22" i="342"/>
  <c r="H23" i="342" s="1"/>
  <c r="P21" i="342"/>
  <c r="X21" i="342"/>
  <c r="AA20" i="343" l="1"/>
  <c r="M60" i="342"/>
  <c r="U60" i="342" s="1"/>
  <c r="N60" i="342"/>
  <c r="V60" i="342" s="1"/>
  <c r="T60" i="342"/>
  <c r="D62" i="342"/>
  <c r="F61" i="342"/>
  <c r="E61" i="342"/>
  <c r="L61" i="342"/>
  <c r="X62" i="342"/>
  <c r="U59" i="342"/>
  <c r="R59" i="342"/>
  <c r="Z59" i="342" s="1"/>
  <c r="AB59" i="342" s="1"/>
  <c r="R60" i="342"/>
  <c r="Z60" i="342" s="1"/>
  <c r="AB60" i="342" s="1"/>
  <c r="L62" i="342"/>
  <c r="R69" i="343"/>
  <c r="AE68" i="343"/>
  <c r="R49" i="343"/>
  <c r="AA49" i="343" s="1"/>
  <c r="W59" i="343"/>
  <c r="AE20" i="343"/>
  <c r="I60" i="343"/>
  <c r="R30" i="343"/>
  <c r="AA30" i="343" s="1"/>
  <c r="T59" i="343"/>
  <c r="AC59" i="343" s="1"/>
  <c r="I70" i="343"/>
  <c r="X30" i="343"/>
  <c r="W21" i="343"/>
  <c r="J50" i="343"/>
  <c r="S69" i="343"/>
  <c r="O70" i="343"/>
  <c r="X70" i="343" s="1"/>
  <c r="N70" i="343"/>
  <c r="AA69" i="343"/>
  <c r="T69" i="343"/>
  <c r="Q71" i="343"/>
  <c r="Z71" i="343" s="1"/>
  <c r="Z72" i="343" s="1"/>
  <c r="H72" i="343"/>
  <c r="J70" i="343"/>
  <c r="F71" i="343"/>
  <c r="F72" i="343" s="1"/>
  <c r="E71" i="343"/>
  <c r="K71" i="343" s="1"/>
  <c r="M71" i="343"/>
  <c r="V71" i="343" s="1"/>
  <c r="D72" i="343"/>
  <c r="V70" i="343"/>
  <c r="Q72" i="343"/>
  <c r="AE67" i="343"/>
  <c r="M61" i="343"/>
  <c r="V61" i="343" s="1"/>
  <c r="V62" i="343" s="1"/>
  <c r="F61" i="343"/>
  <c r="E61" i="343"/>
  <c r="J61" i="343" s="1"/>
  <c r="D62" i="343"/>
  <c r="N60" i="343"/>
  <c r="S60" i="343" s="1"/>
  <c r="O60" i="343"/>
  <c r="X60" i="343" s="1"/>
  <c r="AB58" i="343"/>
  <c r="J60" i="343"/>
  <c r="R59" i="343"/>
  <c r="AA59" i="343" s="1"/>
  <c r="AE59" i="343" s="1"/>
  <c r="K60" i="343"/>
  <c r="AC58" i="343"/>
  <c r="AE58" i="343" s="1"/>
  <c r="Q61" i="343"/>
  <c r="Q62" i="343" s="1"/>
  <c r="H62" i="343"/>
  <c r="F51" i="343"/>
  <c r="E51" i="343"/>
  <c r="K51" i="343" s="1"/>
  <c r="M51" i="343"/>
  <c r="V51" i="343" s="1"/>
  <c r="V52" i="343" s="1"/>
  <c r="I51" i="343"/>
  <c r="D52" i="343"/>
  <c r="W49" i="343"/>
  <c r="Q51" i="343"/>
  <c r="Z51" i="343" s="1"/>
  <c r="S49" i="343"/>
  <c r="AB49" i="343" s="1"/>
  <c r="AE48" i="343"/>
  <c r="O50" i="343"/>
  <c r="X50" i="343" s="1"/>
  <c r="N50" i="343"/>
  <c r="S50" i="343" s="1"/>
  <c r="AB48" i="343"/>
  <c r="AE47" i="343"/>
  <c r="I50" i="343"/>
  <c r="Z50" i="343"/>
  <c r="F52" i="343"/>
  <c r="T49" i="343"/>
  <c r="AE39" i="343"/>
  <c r="S40" i="343"/>
  <c r="AB40" i="343" s="1"/>
  <c r="O41" i="343"/>
  <c r="X41" i="343" s="1"/>
  <c r="N41" i="343"/>
  <c r="T41" i="343" s="1"/>
  <c r="AC41" i="343" s="1"/>
  <c r="V41" i="343"/>
  <c r="W40" i="343"/>
  <c r="R40" i="343"/>
  <c r="AA40" i="343" s="1"/>
  <c r="AE40" i="343" s="1"/>
  <c r="F42" i="343"/>
  <c r="F43" i="343" s="1"/>
  <c r="E42" i="343"/>
  <c r="J42" i="343" s="1"/>
  <c r="M42" i="343"/>
  <c r="V42" i="343" s="1"/>
  <c r="D43" i="343"/>
  <c r="Z41" i="343"/>
  <c r="J41" i="343"/>
  <c r="Q42" i="343"/>
  <c r="Q43" i="343" s="1"/>
  <c r="I41" i="343"/>
  <c r="I31" i="343"/>
  <c r="S30" i="343"/>
  <c r="AB30" i="343" s="1"/>
  <c r="AC29" i="343"/>
  <c r="AE29" i="343" s="1"/>
  <c r="T30" i="343"/>
  <c r="O31" i="343"/>
  <c r="N31" i="343"/>
  <c r="S31" i="343" s="1"/>
  <c r="AB31" i="343" s="1"/>
  <c r="K31" i="343"/>
  <c r="Q32" i="343"/>
  <c r="Z32" i="343" s="1"/>
  <c r="Z33" i="343" s="1"/>
  <c r="H33" i="343"/>
  <c r="F32" i="343"/>
  <c r="E32" i="343"/>
  <c r="K32" i="343" s="1"/>
  <c r="M32" i="343"/>
  <c r="M33" i="343" s="1"/>
  <c r="O22" i="343"/>
  <c r="N22" i="343"/>
  <c r="N23" i="343" s="1"/>
  <c r="V22" i="343"/>
  <c r="V23" i="343" s="1"/>
  <c r="I22" i="343"/>
  <c r="M23" i="343"/>
  <c r="E23" i="343"/>
  <c r="F23" i="343"/>
  <c r="R21" i="343"/>
  <c r="X21" i="343"/>
  <c r="S21" i="343"/>
  <c r="K23" i="343"/>
  <c r="J22" i="343"/>
  <c r="S11" i="343"/>
  <c r="AB11" i="343" s="1"/>
  <c r="T11" i="343"/>
  <c r="AC11" i="343" s="1"/>
  <c r="J50" i="342"/>
  <c r="J32" i="342"/>
  <c r="J33" i="342" s="1"/>
  <c r="X51" i="342"/>
  <c r="X52" i="342" s="1"/>
  <c r="P62" i="342"/>
  <c r="U49" i="342"/>
  <c r="H62" i="342"/>
  <c r="Z49" i="342"/>
  <c r="AB49" i="342" s="1"/>
  <c r="L51" i="342"/>
  <c r="L52" i="342" s="1"/>
  <c r="F51" i="342"/>
  <c r="E51" i="342"/>
  <c r="D52" i="342"/>
  <c r="M50" i="342"/>
  <c r="U50" i="342" s="1"/>
  <c r="N50" i="342"/>
  <c r="AB48" i="342"/>
  <c r="Z39" i="342"/>
  <c r="R40" i="342"/>
  <c r="Z40" i="342" s="1"/>
  <c r="AB40" i="342" s="1"/>
  <c r="J41" i="342"/>
  <c r="N41" i="342"/>
  <c r="N42" i="342" s="1"/>
  <c r="M41" i="342"/>
  <c r="M42" i="342" s="1"/>
  <c r="L42" i="342"/>
  <c r="E42" i="342"/>
  <c r="F42" i="342"/>
  <c r="R31" i="342"/>
  <c r="Z31" i="342" s="1"/>
  <c r="N32" i="342"/>
  <c r="N33" i="342" s="1"/>
  <c r="M32" i="342"/>
  <c r="M33" i="342" s="1"/>
  <c r="F33" i="342"/>
  <c r="P32" i="342"/>
  <c r="P33" i="342" s="1"/>
  <c r="X32" i="342"/>
  <c r="X33" i="342" s="1"/>
  <c r="H33" i="342"/>
  <c r="E33" i="342"/>
  <c r="T32" i="342"/>
  <c r="T33" i="342" s="1"/>
  <c r="R20" i="342"/>
  <c r="Z20" i="342" s="1"/>
  <c r="AB20" i="342" s="1"/>
  <c r="M21" i="342"/>
  <c r="U21" i="342" s="1"/>
  <c r="N21" i="342"/>
  <c r="J21" i="342"/>
  <c r="F22" i="342"/>
  <c r="F23" i="342" s="1"/>
  <c r="L22" i="342"/>
  <c r="E22" i="342"/>
  <c r="D23" i="342"/>
  <c r="AB19" i="342"/>
  <c r="P22" i="342"/>
  <c r="V43" i="343" l="1"/>
  <c r="T61" i="342"/>
  <c r="T62" i="342" s="1"/>
  <c r="N61" i="342"/>
  <c r="M61" i="342"/>
  <c r="F62" i="342"/>
  <c r="E62" i="342"/>
  <c r="J61" i="342"/>
  <c r="U61" i="342"/>
  <c r="U62" i="342" s="1"/>
  <c r="V72" i="343"/>
  <c r="J51" i="343"/>
  <c r="W41" i="343"/>
  <c r="R50" i="343"/>
  <c r="AA50" i="343" s="1"/>
  <c r="T60" i="343"/>
  <c r="Z42" i="343"/>
  <c r="Z43" i="343" s="1"/>
  <c r="R31" i="343"/>
  <c r="AA31" i="343" s="1"/>
  <c r="Z52" i="343"/>
  <c r="R22" i="343"/>
  <c r="R23" i="343" s="1"/>
  <c r="T50" i="343"/>
  <c r="AC50" i="343" s="1"/>
  <c r="X22" i="343"/>
  <c r="X23" i="343" s="1"/>
  <c r="M43" i="343"/>
  <c r="AB50" i="343"/>
  <c r="W60" i="343"/>
  <c r="E72" i="343"/>
  <c r="V32" i="343"/>
  <c r="V33" i="343" s="1"/>
  <c r="T22" i="343"/>
  <c r="T23" i="343" s="1"/>
  <c r="R70" i="343"/>
  <c r="AA70" i="343" s="1"/>
  <c r="Z61" i="343"/>
  <c r="Z62" i="343" s="1"/>
  <c r="J71" i="343"/>
  <c r="J72" i="343" s="1"/>
  <c r="R60" i="343"/>
  <c r="AA60" i="343" s="1"/>
  <c r="W22" i="343"/>
  <c r="W23" i="343" s="1"/>
  <c r="J52" i="343"/>
  <c r="K72" i="343"/>
  <c r="S70" i="343"/>
  <c r="AB70" i="343" s="1"/>
  <c r="T70" i="343"/>
  <c r="AC70" i="343" s="1"/>
  <c r="AB69" i="343"/>
  <c r="O71" i="343"/>
  <c r="O72" i="343" s="1"/>
  <c r="N71" i="343"/>
  <c r="N72" i="343" s="1"/>
  <c r="M72" i="343"/>
  <c r="W70" i="343"/>
  <c r="I71" i="343"/>
  <c r="AC69" i="343"/>
  <c r="AE69" i="343" s="1"/>
  <c r="AB60" i="343"/>
  <c r="J62" i="343"/>
  <c r="F62" i="343"/>
  <c r="E62" i="343"/>
  <c r="K61" i="343"/>
  <c r="O61" i="343"/>
  <c r="O62" i="343" s="1"/>
  <c r="N61" i="343"/>
  <c r="N62" i="343" s="1"/>
  <c r="I61" i="343"/>
  <c r="AC60" i="343"/>
  <c r="M62" i="343"/>
  <c r="W50" i="343"/>
  <c r="E52" i="343"/>
  <c r="I52" i="343"/>
  <c r="K52" i="343"/>
  <c r="O51" i="343"/>
  <c r="O52" i="343" s="1"/>
  <c r="N51" i="343"/>
  <c r="N52" i="343" s="1"/>
  <c r="M52" i="343"/>
  <c r="Q52" i="343"/>
  <c r="AC49" i="343"/>
  <c r="J43" i="343"/>
  <c r="E43" i="343"/>
  <c r="S41" i="343"/>
  <c r="AB41" i="343" s="1"/>
  <c r="R41" i="343"/>
  <c r="AA41" i="343" s="1"/>
  <c r="AE41" i="343" s="1"/>
  <c r="K42" i="343"/>
  <c r="O42" i="343"/>
  <c r="O43" i="343" s="1"/>
  <c r="N42" i="343"/>
  <c r="N43" i="343" s="1"/>
  <c r="I42" i="343"/>
  <c r="I43" i="343" s="1"/>
  <c r="K33" i="343"/>
  <c r="F33" i="343"/>
  <c r="I32" i="343"/>
  <c r="AC30" i="343"/>
  <c r="AE30" i="343" s="1"/>
  <c r="E33" i="343"/>
  <c r="J32" i="343"/>
  <c r="X31" i="343"/>
  <c r="W31" i="343"/>
  <c r="T31" i="343"/>
  <c r="AC31" i="343" s="1"/>
  <c r="Q33" i="343"/>
  <c r="O32" i="343"/>
  <c r="O33" i="343" s="1"/>
  <c r="N32" i="343"/>
  <c r="N33" i="343" s="1"/>
  <c r="O23" i="343"/>
  <c r="J23" i="343"/>
  <c r="S22" i="343"/>
  <c r="AB22" i="343" s="1"/>
  <c r="I23" i="343"/>
  <c r="AA21" i="343"/>
  <c r="AB21" i="343"/>
  <c r="R50" i="342"/>
  <c r="Z50" i="342" s="1"/>
  <c r="AB50" i="342" s="1"/>
  <c r="U32" i="342"/>
  <c r="U33" i="342" s="1"/>
  <c r="R41" i="342"/>
  <c r="R42" i="342" s="1"/>
  <c r="V50" i="342"/>
  <c r="T51" i="342"/>
  <c r="T52" i="342" s="1"/>
  <c r="E52" i="342"/>
  <c r="N51" i="342"/>
  <c r="N52" i="342" s="1"/>
  <c r="M51" i="342"/>
  <c r="M52" i="342" s="1"/>
  <c r="J51" i="342"/>
  <c r="F52" i="342"/>
  <c r="J42" i="342"/>
  <c r="V41" i="342"/>
  <c r="V42" i="342" s="1"/>
  <c r="U41" i="342"/>
  <c r="U42" i="342" s="1"/>
  <c r="AB39" i="342"/>
  <c r="V32" i="342"/>
  <c r="V33" i="342" s="1"/>
  <c r="R32" i="342"/>
  <c r="AB31" i="342"/>
  <c r="V21" i="342"/>
  <c r="E23" i="342"/>
  <c r="T22" i="342"/>
  <c r="T23" i="342" s="1"/>
  <c r="N22" i="342"/>
  <c r="V22" i="342" s="1"/>
  <c r="V23" i="342" s="1"/>
  <c r="M22" i="342"/>
  <c r="M23" i="342" s="1"/>
  <c r="L23" i="342"/>
  <c r="R21" i="342"/>
  <c r="Z21" i="342" s="1"/>
  <c r="AB21" i="342" s="1"/>
  <c r="J22" i="342"/>
  <c r="J23" i="342" s="1"/>
  <c r="X22" i="342"/>
  <c r="X23" i="342" s="1"/>
  <c r="P23" i="342"/>
  <c r="R61" i="342" l="1"/>
  <c r="R62" i="342" s="1"/>
  <c r="M62" i="342"/>
  <c r="N62" i="342"/>
  <c r="V61" i="342"/>
  <c r="V62" i="342" s="1"/>
  <c r="J62" i="342"/>
  <c r="Z61" i="342"/>
  <c r="AB61" i="342" s="1"/>
  <c r="AB62" i="342" s="1"/>
  <c r="AA22" i="343"/>
  <c r="S61" i="343"/>
  <c r="S62" i="343" s="1"/>
  <c r="AC22" i="343"/>
  <c r="AC23" i="343" s="1"/>
  <c r="T42" i="343"/>
  <c r="T43" i="343" s="1"/>
  <c r="W71" i="343"/>
  <c r="W72" i="343" s="1"/>
  <c r="AE70" i="343"/>
  <c r="AE60" i="343"/>
  <c r="R71" i="343"/>
  <c r="R72" i="343" s="1"/>
  <c r="S23" i="343"/>
  <c r="X42" i="343"/>
  <c r="X43" i="343" s="1"/>
  <c r="R42" i="343"/>
  <c r="AA42" i="343" s="1"/>
  <c r="AA43" i="343" s="1"/>
  <c r="X71" i="343"/>
  <c r="X72" i="343" s="1"/>
  <c r="S71" i="343"/>
  <c r="I72" i="343"/>
  <c r="T71" i="343"/>
  <c r="R61" i="343"/>
  <c r="R62" i="343" s="1"/>
  <c r="W61" i="343"/>
  <c r="W62" i="343" s="1"/>
  <c r="I62" i="343"/>
  <c r="X61" i="343"/>
  <c r="X62" i="343" s="1"/>
  <c r="T61" i="343"/>
  <c r="T62" i="343" s="1"/>
  <c r="K62" i="343"/>
  <c r="R51" i="343"/>
  <c r="S51" i="343"/>
  <c r="T51" i="343"/>
  <c r="AE50" i="343"/>
  <c r="AE49" i="343"/>
  <c r="W51" i="343"/>
  <c r="W52" i="343" s="1"/>
  <c r="X51" i="343"/>
  <c r="X52" i="343" s="1"/>
  <c r="W42" i="343"/>
  <c r="W43" i="343" s="1"/>
  <c r="K43" i="343"/>
  <c r="S42" i="343"/>
  <c r="T32" i="343"/>
  <c r="R32" i="343"/>
  <c r="R33" i="343" s="1"/>
  <c r="I33" i="343"/>
  <c r="X32" i="343"/>
  <c r="X33" i="343" s="1"/>
  <c r="AE31" i="343"/>
  <c r="S32" i="343"/>
  <c r="S33" i="343" s="1"/>
  <c r="W32" i="343"/>
  <c r="W33" i="343" s="1"/>
  <c r="J33" i="343"/>
  <c r="AB23" i="343"/>
  <c r="AE21" i="343"/>
  <c r="AA23" i="343"/>
  <c r="Z62" i="342"/>
  <c r="V51" i="342"/>
  <c r="V52" i="342" s="1"/>
  <c r="Z41" i="342"/>
  <c r="AB41" i="342" s="1"/>
  <c r="AB42" i="342" s="1"/>
  <c r="J52" i="342"/>
  <c r="U51" i="342"/>
  <c r="U52" i="342" s="1"/>
  <c r="R51" i="342"/>
  <c r="R52" i="342" s="1"/>
  <c r="R33" i="342"/>
  <c r="Z32" i="342"/>
  <c r="U22" i="342"/>
  <c r="U23" i="342" s="1"/>
  <c r="R22" i="342"/>
  <c r="N23" i="342"/>
  <c r="AC42" i="343" l="1"/>
  <c r="AC43" i="343" s="1"/>
  <c r="AA61" i="343"/>
  <c r="AA62" i="343" s="1"/>
  <c r="AA71" i="343"/>
  <c r="AA72" i="343" s="1"/>
  <c r="AE22" i="343"/>
  <c r="AE23" i="343" s="1"/>
  <c r="AC61" i="343"/>
  <c r="AC62" i="343" s="1"/>
  <c r="AB61" i="343"/>
  <c r="AB62" i="343" s="1"/>
  <c r="AB32" i="343"/>
  <c r="AB33" i="343" s="1"/>
  <c r="R43" i="343"/>
  <c r="AA32" i="343"/>
  <c r="AA33" i="343" s="1"/>
  <c r="AC71" i="343"/>
  <c r="AC72" i="343" s="1"/>
  <c r="T72" i="343"/>
  <c r="AB71" i="343"/>
  <c r="AB72" i="343" s="1"/>
  <c r="S72" i="343"/>
  <c r="AC51" i="343"/>
  <c r="AC52" i="343" s="1"/>
  <c r="T52" i="343"/>
  <c r="S52" i="343"/>
  <c r="AB51" i="343"/>
  <c r="AB52" i="343" s="1"/>
  <c r="R52" i="343"/>
  <c r="AA51" i="343"/>
  <c r="S43" i="343"/>
  <c r="AB42" i="343"/>
  <c r="AB43" i="343" s="1"/>
  <c r="T33" i="343"/>
  <c r="AC32" i="343"/>
  <c r="AC33" i="343" s="1"/>
  <c r="Z42" i="342"/>
  <c r="Z51" i="342"/>
  <c r="AB32" i="342"/>
  <c r="AB33" i="342" s="1"/>
  <c r="Z33" i="342"/>
  <c r="R23" i="342"/>
  <c r="Z22" i="342"/>
  <c r="AE71" i="343" l="1"/>
  <c r="AE72" i="343" s="1"/>
  <c r="AE42" i="343"/>
  <c r="AE43" i="343" s="1"/>
  <c r="AE61" i="343"/>
  <c r="AE62" i="343" s="1"/>
  <c r="AE32" i="343"/>
  <c r="AE33" i="343" s="1"/>
  <c r="AE51" i="343"/>
  <c r="AE52" i="343" s="1"/>
  <c r="AA52" i="343"/>
  <c r="AB51" i="342"/>
  <c r="AB52" i="342" s="1"/>
  <c r="Z52" i="342"/>
  <c r="AB22" i="342"/>
  <c r="AB23" i="342" s="1"/>
  <c r="Z23" i="342"/>
  <c r="E6" i="342" l="1"/>
  <c r="AA12" i="342"/>
  <c r="Q12" i="342"/>
  <c r="Y12" i="342" s="1"/>
  <c r="O12" i="342"/>
  <c r="W12" i="342" s="1"/>
  <c r="AA11" i="342"/>
  <c r="Q11" i="342"/>
  <c r="Y11" i="342" s="1"/>
  <c r="O11" i="342"/>
  <c r="W11" i="342" s="1"/>
  <c r="AA10" i="342"/>
  <c r="Q10" i="342"/>
  <c r="Y10" i="342" s="1"/>
  <c r="O10" i="342"/>
  <c r="W10" i="342" s="1"/>
  <c r="D7" i="342"/>
  <c r="D8" i="342" s="1"/>
  <c r="D9" i="342" s="1"/>
  <c r="D10" i="342" s="1"/>
  <c r="H7" i="343"/>
  <c r="P6" i="342"/>
  <c r="H7" i="342"/>
  <c r="H8" i="342" s="1"/>
  <c r="H9" i="342" s="1"/>
  <c r="H10" i="342" s="1"/>
  <c r="H8" i="343" l="1"/>
  <c r="H11" i="342"/>
  <c r="H12" i="342" s="1"/>
  <c r="P10" i="342"/>
  <c r="E10" i="342"/>
  <c r="J10" i="342" s="1"/>
  <c r="F10" i="342"/>
  <c r="D11" i="342"/>
  <c r="X10" i="342"/>
  <c r="L10" i="342"/>
  <c r="T10" i="342" s="1"/>
  <c r="F6" i="343"/>
  <c r="E8" i="342"/>
  <c r="F6" i="342"/>
  <c r="D12" i="342" l="1"/>
  <c r="D13" i="342" s="1"/>
  <c r="D63" i="342" s="1"/>
  <c r="L11" i="342"/>
  <c r="E11" i="342"/>
  <c r="Q8" i="343"/>
  <c r="R8" i="343" s="1"/>
  <c r="H9" i="343"/>
  <c r="I8" i="343"/>
  <c r="P11" i="342"/>
  <c r="X11" i="342" s="1"/>
  <c r="F11" i="342"/>
  <c r="L12" i="342"/>
  <c r="T12" i="342" s="1"/>
  <c r="F12" i="342"/>
  <c r="E12" i="342"/>
  <c r="M10" i="342"/>
  <c r="U10" i="342" s="1"/>
  <c r="N10" i="342"/>
  <c r="V10" i="342" s="1"/>
  <c r="T11" i="342"/>
  <c r="M11" i="342"/>
  <c r="N11" i="342"/>
  <c r="V11" i="342" s="1"/>
  <c r="J11" i="342"/>
  <c r="P12" i="342"/>
  <c r="X12" i="342" s="1"/>
  <c r="AD12" i="343"/>
  <c r="P12" i="343"/>
  <c r="M12" i="343"/>
  <c r="O12" i="343" s="1"/>
  <c r="E12" i="343"/>
  <c r="K12" i="343" s="1"/>
  <c r="AD7" i="343"/>
  <c r="Q7" i="343"/>
  <c r="Z7" i="343" s="1"/>
  <c r="P7" i="343"/>
  <c r="Y7" i="343" s="1"/>
  <c r="M7" i="343"/>
  <c r="E7" i="343"/>
  <c r="AA9" i="342"/>
  <c r="Q9" i="342"/>
  <c r="Y9" i="342" s="1"/>
  <c r="P9" i="342"/>
  <c r="X9" i="342" s="1"/>
  <c r="O9" i="342"/>
  <c r="W9" i="342" s="1"/>
  <c r="L9" i="342"/>
  <c r="E9" i="342"/>
  <c r="AA8" i="342"/>
  <c r="Q8" i="342"/>
  <c r="Y8" i="342" s="1"/>
  <c r="P8" i="342"/>
  <c r="X8" i="342" s="1"/>
  <c r="O8" i="342"/>
  <c r="W8" i="342" s="1"/>
  <c r="L8" i="342"/>
  <c r="AA7" i="342"/>
  <c r="Q7" i="342"/>
  <c r="Y7" i="342" s="1"/>
  <c r="P7" i="342"/>
  <c r="X7" i="342" s="1"/>
  <c r="O7" i="342"/>
  <c r="W7" i="342" s="1"/>
  <c r="L7" i="342"/>
  <c r="N7" i="342" s="1"/>
  <c r="E7" i="342"/>
  <c r="E6" i="343"/>
  <c r="L6" i="342"/>
  <c r="M6" i="342" s="1"/>
  <c r="O6" i="342"/>
  <c r="W6" i="342" s="1"/>
  <c r="X6" i="342"/>
  <c r="Q6" i="342"/>
  <c r="AA6" i="342"/>
  <c r="I13" i="342"/>
  <c r="I63" i="342" s="1"/>
  <c r="K13" i="342"/>
  <c r="K63" i="342" s="1"/>
  <c r="S13" i="342"/>
  <c r="S63" i="342" s="1"/>
  <c r="AA8" i="343" l="1"/>
  <c r="AE8" i="343" s="1"/>
  <c r="Z8" i="343"/>
  <c r="Q9" i="343"/>
  <c r="R9" i="343" s="1"/>
  <c r="H10" i="343"/>
  <c r="I9" i="343"/>
  <c r="R11" i="342"/>
  <c r="Z11" i="342" s="1"/>
  <c r="AB11" i="342" s="1"/>
  <c r="J12" i="342"/>
  <c r="R10" i="342"/>
  <c r="Z10" i="342" s="1"/>
  <c r="AB10" i="342" s="1"/>
  <c r="N12" i="342"/>
  <c r="V12" i="342" s="1"/>
  <c r="M12" i="342"/>
  <c r="U11" i="342"/>
  <c r="E13" i="342"/>
  <c r="E63" i="342" s="1"/>
  <c r="N7" i="343"/>
  <c r="S7" i="343" s="1"/>
  <c r="O7" i="343"/>
  <c r="T7" i="342"/>
  <c r="T8" i="342"/>
  <c r="N8" i="342"/>
  <c r="M9" i="342"/>
  <c r="U9" i="342" s="1"/>
  <c r="N9" i="342"/>
  <c r="T6" i="342"/>
  <c r="N6" i="342"/>
  <c r="F7" i="343"/>
  <c r="I7" i="343" s="1"/>
  <c r="F12" i="343"/>
  <c r="U6" i="342"/>
  <c r="M8" i="342"/>
  <c r="U8" i="342" s="1"/>
  <c r="F7" i="342"/>
  <c r="J7" i="342" s="1"/>
  <c r="F9" i="342"/>
  <c r="J12" i="343"/>
  <c r="N12" i="343"/>
  <c r="W12" i="343" s="1"/>
  <c r="K7" i="343"/>
  <c r="J7" i="343"/>
  <c r="V7" i="343"/>
  <c r="Y12" i="343"/>
  <c r="V12" i="343"/>
  <c r="M7" i="342"/>
  <c r="F8" i="342"/>
  <c r="J8" i="342" s="1"/>
  <c r="T9" i="342"/>
  <c r="AA13" i="342"/>
  <c r="AA63" i="342" s="1"/>
  <c r="Q13" i="342"/>
  <c r="Q63" i="342" s="1"/>
  <c r="Y6" i="342"/>
  <c r="Y13" i="342" s="1"/>
  <c r="Y63" i="342" s="1"/>
  <c r="Z9" i="343" l="1"/>
  <c r="Q10" i="343"/>
  <c r="R10" i="343" s="1"/>
  <c r="H11" i="343"/>
  <c r="I10" i="343"/>
  <c r="AA9" i="343"/>
  <c r="AE9" i="343" s="1"/>
  <c r="F13" i="342"/>
  <c r="F63" i="342" s="1"/>
  <c r="R12" i="342"/>
  <c r="Z12" i="342" s="1"/>
  <c r="AB12" i="342" s="1"/>
  <c r="U12" i="342"/>
  <c r="AB7" i="343"/>
  <c r="R7" i="343"/>
  <c r="AA7" i="343" s="1"/>
  <c r="W7" i="343"/>
  <c r="T7" i="343"/>
  <c r="AC7" i="343" s="1"/>
  <c r="R9" i="342"/>
  <c r="V6" i="342"/>
  <c r="V7" i="342"/>
  <c r="R7" i="342"/>
  <c r="Z7" i="342" s="1"/>
  <c r="AB7" i="342" s="1"/>
  <c r="V9" i="342"/>
  <c r="J9" i="342"/>
  <c r="R8" i="342"/>
  <c r="Z8" i="342" s="1"/>
  <c r="AB8" i="342" s="1"/>
  <c r="X12" i="343"/>
  <c r="X7" i="343"/>
  <c r="T12" i="343"/>
  <c r="AC12" i="343" s="1"/>
  <c r="S12" i="343"/>
  <c r="AB12" i="343" s="1"/>
  <c r="U7" i="342"/>
  <c r="Z10" i="343" l="1"/>
  <c r="Q11" i="343"/>
  <c r="R11" i="343" s="1"/>
  <c r="I11" i="343"/>
  <c r="H12" i="343"/>
  <c r="AA10" i="343"/>
  <c r="AE10" i="343" s="1"/>
  <c r="Z9" i="342"/>
  <c r="AB9" i="342" s="1"/>
  <c r="V8" i="342"/>
  <c r="AE7" i="343"/>
  <c r="Z11" i="343" l="1"/>
  <c r="Q12" i="343"/>
  <c r="I12" i="343"/>
  <c r="AA11" i="343"/>
  <c r="AE11" i="343" s="1"/>
  <c r="H13" i="342"/>
  <c r="H63" i="342" s="1"/>
  <c r="O13" i="342"/>
  <c r="O63" i="342" s="1"/>
  <c r="G13" i="342"/>
  <c r="G63" i="342" s="1"/>
  <c r="Z12" i="343" l="1"/>
  <c r="R12" i="343"/>
  <c r="AA12" i="343" s="1"/>
  <c r="AE12" i="343" s="1"/>
  <c r="L13" i="342"/>
  <c r="L63" i="342" s="1"/>
  <c r="X13" i="342"/>
  <c r="X63" i="342" s="1"/>
  <c r="W13" i="342"/>
  <c r="W63" i="342" s="1"/>
  <c r="U13" i="343"/>
  <c r="U73" i="343" s="1"/>
  <c r="L13" i="343"/>
  <c r="L73" i="343" s="1"/>
  <c r="AD6" i="343"/>
  <c r="Q6" i="343"/>
  <c r="Z6" i="343" s="1"/>
  <c r="P6" i="343"/>
  <c r="Y6" i="343" s="1"/>
  <c r="M6" i="343"/>
  <c r="O6" i="343" s="1"/>
  <c r="J6" i="343"/>
  <c r="AD4" i="343"/>
  <c r="AE4" i="343" s="1"/>
  <c r="U4" i="343"/>
  <c r="V4" i="343" s="1"/>
  <c r="W4" i="343" s="1"/>
  <c r="X4" i="343" s="1"/>
  <c r="Y4" i="343" s="1"/>
  <c r="Z4" i="343" s="1"/>
  <c r="AA4" i="343" s="1"/>
  <c r="AB4" i="343" s="1"/>
  <c r="M4" i="343"/>
  <c r="N4" i="343" s="1"/>
  <c r="O4" i="343" s="1"/>
  <c r="P4" i="343" s="1"/>
  <c r="Q4" i="343" s="1"/>
  <c r="R4" i="343" s="1"/>
  <c r="S4" i="343" s="1"/>
  <c r="B4" i="343"/>
  <c r="C4" i="343" s="1"/>
  <c r="D4" i="343" s="1"/>
  <c r="E4" i="343" s="1"/>
  <c r="F4" i="343" s="1"/>
  <c r="G4" i="343" s="1"/>
  <c r="H4" i="343" s="1"/>
  <c r="I4" i="343" s="1"/>
  <c r="J4" i="343" s="1"/>
  <c r="B4" i="342"/>
  <c r="C4" i="342" s="1"/>
  <c r="D4" i="342" s="1"/>
  <c r="E4" i="342" s="1"/>
  <c r="F4" i="342" s="1"/>
  <c r="G4" i="342" s="1"/>
  <c r="H4" i="342" s="1"/>
  <c r="I4" i="342" s="1"/>
  <c r="J4" i="342" s="1"/>
  <c r="K4" i="342" s="1"/>
  <c r="L4" i="342" s="1"/>
  <c r="M4" i="342" s="1"/>
  <c r="N4" i="342" s="1"/>
  <c r="O4" i="342" s="1"/>
  <c r="P4" i="342" s="1"/>
  <c r="Q4" i="342" s="1"/>
  <c r="R4" i="342" s="1"/>
  <c r="S4" i="342" s="1"/>
  <c r="T4" i="342" s="1"/>
  <c r="U4" i="342" s="1"/>
  <c r="V4" i="342" s="1"/>
  <c r="W4" i="342" s="1"/>
  <c r="X4" i="342" s="1"/>
  <c r="Y4" i="342" s="1"/>
  <c r="Z4" i="342" s="1"/>
  <c r="AA4" i="342" s="1"/>
  <c r="AB4" i="342" s="1"/>
  <c r="N6" i="343" l="1"/>
  <c r="T6" i="343" s="1"/>
  <c r="T13" i="342"/>
  <c r="T63" i="342" s="1"/>
  <c r="M13" i="342"/>
  <c r="M63" i="342" s="1"/>
  <c r="P13" i="342"/>
  <c r="P63" i="342" s="1"/>
  <c r="AD13" i="343"/>
  <c r="AD73" i="343" s="1"/>
  <c r="K6" i="343"/>
  <c r="V6" i="343"/>
  <c r="S6" i="343" l="1"/>
  <c r="AB6" i="343" s="1"/>
  <c r="W6" i="343"/>
  <c r="R6" i="343"/>
  <c r="U13" i="342"/>
  <c r="U63" i="342" s="1"/>
  <c r="R6" i="342"/>
  <c r="J6" i="342"/>
  <c r="I6" i="343"/>
  <c r="X6" i="343"/>
  <c r="AC6" i="343"/>
  <c r="AA6" i="343" l="1"/>
  <c r="AE6" i="343" s="1"/>
  <c r="N13" i="342"/>
  <c r="N63" i="342" s="1"/>
  <c r="Z6" i="342"/>
  <c r="J13" i="342"/>
  <c r="J63" i="342" s="1"/>
  <c r="R13" i="342" l="1"/>
  <c r="R63" i="342" s="1"/>
  <c r="V13" i="342"/>
  <c r="V63" i="342" s="1"/>
  <c r="AB6" i="342"/>
  <c r="AB13" i="342" s="1"/>
  <c r="AB63" i="342" s="1"/>
  <c r="Z13" i="342" l="1"/>
  <c r="Z63" i="342" s="1"/>
  <c r="E13" i="343" l="1"/>
  <c r="E73" i="343" s="1"/>
  <c r="Z13" i="343" l="1"/>
  <c r="Z73" i="343" s="1"/>
  <c r="H13" i="343"/>
  <c r="H73" i="343" s="1"/>
  <c r="P13" i="343"/>
  <c r="P73" i="343" s="1"/>
  <c r="G13" i="343"/>
  <c r="G73" i="343" s="1"/>
  <c r="Y13" i="343" l="1"/>
  <c r="Y73" i="343" s="1"/>
  <c r="Q13" i="343"/>
  <c r="Q73" i="343" s="1"/>
  <c r="D13" i="343" l="1"/>
  <c r="D73" i="343" s="1"/>
  <c r="N13" i="343" l="1"/>
  <c r="N73" i="343" s="1"/>
  <c r="F13" i="343"/>
  <c r="F73" i="343" s="1"/>
  <c r="M13" i="343"/>
  <c r="M73" i="343" s="1"/>
  <c r="V13" i="343"/>
  <c r="V73" i="343" s="1"/>
  <c r="T13" i="343" l="1"/>
  <c r="T73" i="343" s="1"/>
  <c r="W13" i="343"/>
  <c r="W73" i="343" s="1"/>
  <c r="S13" i="343"/>
  <c r="S73" i="343" s="1"/>
  <c r="J13" i="343"/>
  <c r="J73" i="343" s="1"/>
  <c r="O13" i="343"/>
  <c r="O73" i="343" s="1"/>
  <c r="R13" i="343"/>
  <c r="R73" i="343" s="1"/>
  <c r="X13" i="343"/>
  <c r="X73" i="343" s="1"/>
  <c r="K13" i="343"/>
  <c r="K73" i="343" s="1"/>
  <c r="I13" i="343"/>
  <c r="I73" i="343" s="1"/>
  <c r="AB13" i="343" l="1"/>
  <c r="AB73" i="343" s="1"/>
  <c r="AA13" i="343"/>
  <c r="AA73" i="343" s="1"/>
  <c r="AC13" i="343"/>
  <c r="AC73" i="343" s="1"/>
  <c r="AE13" i="343" l="1"/>
  <c r="AE73" i="343" s="1"/>
</calcChain>
</file>

<file path=xl/sharedStrings.xml><?xml version="1.0" encoding="utf-8"?>
<sst xmlns="http://schemas.openxmlformats.org/spreadsheetml/2006/main" count="91" uniqueCount="32">
  <si>
    <t>Month</t>
  </si>
  <si>
    <t>Total</t>
  </si>
  <si>
    <t>Sr.         No</t>
  </si>
  <si>
    <t>Vr.No Date</t>
  </si>
  <si>
    <t>Admissible pay and allowances</t>
  </si>
  <si>
    <t>Drawn pay and allowance</t>
  </si>
  <si>
    <t>Diffarance</t>
  </si>
  <si>
    <t>Pay</t>
  </si>
  <si>
    <t>D.A</t>
  </si>
  <si>
    <t>H.R.A</t>
  </si>
  <si>
    <t>C.L.A</t>
  </si>
  <si>
    <t>T.A</t>
  </si>
  <si>
    <t>Other</t>
  </si>
  <si>
    <t>P.T.</t>
  </si>
  <si>
    <t>D.A.%</t>
  </si>
  <si>
    <t>NPS EMPR CONT ADJ 14%</t>
  </si>
  <si>
    <t>DCPS 10%</t>
  </si>
  <si>
    <t>Net Amount (27-29)</t>
  </si>
  <si>
    <t>Total Amount     (13 to 17)</t>
  </si>
  <si>
    <t>Total Amount (9-18)</t>
  </si>
  <si>
    <t>P.T.   (12-19)</t>
  </si>
  <si>
    <r>
      <t xml:space="preserve">Total Amount  </t>
    </r>
    <r>
      <rPr>
        <b/>
        <sz val="9"/>
        <rFont val="Times New Roman"/>
        <family val="1"/>
      </rPr>
      <t>(4 to9)</t>
    </r>
  </si>
  <si>
    <t xml:space="preserve">प्रमाणित करण्यात येते की, वेतन देयकात दर्शविण्यात आलेली अधिकारी/कर्मचारी यांची  महागाई भत्याची थकबाकीची रक्कम त्यांना यापुर्वी  प्रदान करण्यात आलेले नाही. </t>
  </si>
  <si>
    <t xml:space="preserve">             म.को.नि. 270  नुसार थकबाकीच्या रकमेची पुन्हा मागणी केली जाण्याचा धोका टाळण्याच्या दृष्टीने मागणीशी ज्या कालावधीचा संबंध येतो त्या कालावधीच्या बिलाच्या कार्यालयातील प्रती  मध्ये थकबाकीचे बील काढण्याची नोंद आहरकाच्या आद्याक्षरी व तारेखेसह न-चुकता घेण्यात आली आहे. थकबाकीच्या बिलावर आहरण अधिकारी प्रमाणपत्रे नोंदुन त्यावर सही व तारीख टाकली.  </t>
  </si>
  <si>
    <r>
      <t xml:space="preserve">Total Amount  </t>
    </r>
    <r>
      <rPr>
        <b/>
        <sz val="9"/>
        <rFont val="Times New Roman"/>
        <family val="1"/>
      </rPr>
      <t>(4 to 8)</t>
    </r>
  </si>
  <si>
    <t>Total Amount     (12 to 17)</t>
  </si>
  <si>
    <t>Total Amount (10-18)</t>
  </si>
  <si>
    <t>P.T.   (11-19)</t>
  </si>
  <si>
    <t>Net Amount (26-27)</t>
  </si>
  <si>
    <t>Increment Month</t>
  </si>
  <si>
    <t>G.Total</t>
  </si>
  <si>
    <t>Statement showing the D.A Arrers Differences w.e.from Dated 01/01/2026  to  31/07/2026 Vide Finace Dep. G.R.No मभवा-1326/प्र.क्र.16/सेवा-9 दिनांक 18/08/2026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</si>
</sst>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#,##0.00_ ;\-#,##0.00\ "/>
  </numFmts>
  <fonts count="36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Times New Roman"/>
      <family val="1"/>
    </font>
    <font>
      <sz val="10"/>
      <color rgb="FFFF0000"/>
      <name val="Arial"/>
      <family val="2"/>
    </font>
    <font>
      <sz val="10"/>
      <color indexed="17"/>
      <name val="Arial"/>
      <family val="2"/>
    </font>
    <font>
      <b/>
      <sz val="8"/>
      <name val="Times New Roman"/>
      <family val="1"/>
    </font>
    <font>
      <sz val="8"/>
      <name val="Arial"/>
      <family val="2"/>
    </font>
    <font>
      <b/>
      <sz val="9"/>
      <name val="Times New Roman"/>
      <family val="1"/>
    </font>
    <font>
      <sz val="11"/>
      <name val="DVOT-Surekh"/>
    </font>
    <font>
      <sz val="10"/>
      <name val="DVOT-Surekh"/>
    </font>
    <font>
      <sz val="10"/>
      <name val="Times New Roman"/>
      <family val="1"/>
    </font>
    <font>
      <b/>
      <sz val="12"/>
      <name val="Book Antiqua"/>
      <family val="1"/>
    </font>
    <font>
      <sz val="12"/>
      <name val="Arial"/>
      <family val="2"/>
    </font>
    <font>
      <b/>
      <sz val="10"/>
      <color rgb="FFFF000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hair">
        <color auto="1"/>
      </right>
      <top style="thin">
        <color indexed="64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auto="1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49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16" fillId="22" borderId="0" applyNumberFormat="0" applyBorder="0" applyAlignment="0" applyProtection="0"/>
    <xf numFmtId="0" fontId="2" fillId="23" borderId="7" applyNumberFormat="0" applyFont="0" applyAlignment="0" applyProtection="0"/>
    <xf numFmtId="0" fontId="17" fillId="20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2" fillId="0" borderId="0"/>
    <xf numFmtId="0" fontId="23" fillId="0" borderId="0"/>
    <xf numFmtId="9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3" fillId="0" borderId="0"/>
  </cellStyleXfs>
  <cellXfs count="85">
    <xf numFmtId="0" fontId="0" fillId="0" borderId="0" xfId="0"/>
    <xf numFmtId="0" fontId="3" fillId="0" borderId="0" xfId="43" applyFont="1" applyAlignment="1">
      <alignment horizontal="center"/>
    </xf>
    <xf numFmtId="0" fontId="23" fillId="0" borderId="0" xfId="43"/>
    <xf numFmtId="0" fontId="24" fillId="0" borderId="0" xfId="43" applyFont="1" applyAlignment="1">
      <alignment horizontal="center" vertical="center" wrapText="1"/>
    </xf>
    <xf numFmtId="0" fontId="24" fillId="0" borderId="10" xfId="43" applyFont="1" applyBorder="1" applyAlignment="1">
      <alignment horizontal="center" vertical="center" wrapText="1"/>
    </xf>
    <xf numFmtId="0" fontId="24" fillId="0" borderId="10" xfId="43" applyFont="1" applyBorder="1" applyAlignment="1">
      <alignment horizontal="center" vertical="center" textRotation="90" wrapText="1"/>
    </xf>
    <xf numFmtId="0" fontId="24" fillId="0" borderId="0" xfId="43" applyFont="1" applyAlignment="1">
      <alignment horizontal="center"/>
    </xf>
    <xf numFmtId="0" fontId="23" fillId="0" borderId="0" xfId="43" applyAlignment="1">
      <alignment horizontal="center" vertical="center"/>
    </xf>
    <xf numFmtId="0" fontId="3" fillId="0" borderId="0" xfId="43" applyFont="1" applyAlignment="1">
      <alignment horizontal="center" vertical="center"/>
    </xf>
    <xf numFmtId="0" fontId="25" fillId="24" borderId="10" xfId="43" applyFont="1" applyFill="1" applyBorder="1" applyAlignment="1">
      <alignment horizontal="center" vertical="center"/>
    </xf>
    <xf numFmtId="0" fontId="26" fillId="25" borderId="10" xfId="43" applyFont="1" applyFill="1" applyBorder="1" applyAlignment="1">
      <alignment horizontal="center" vertical="center"/>
    </xf>
    <xf numFmtId="14" fontId="26" fillId="25" borderId="10" xfId="43" applyNumberFormat="1" applyFont="1" applyFill="1" applyBorder="1" applyAlignment="1">
      <alignment horizontal="center" vertical="center"/>
    </xf>
    <xf numFmtId="2" fontId="26" fillId="25" borderId="10" xfId="43" applyNumberFormat="1" applyFont="1" applyFill="1" applyBorder="1" applyAlignment="1">
      <alignment horizontal="center" vertical="center"/>
    </xf>
    <xf numFmtId="0" fontId="23" fillId="25" borderId="10" xfId="43" applyFill="1" applyBorder="1" applyAlignment="1">
      <alignment horizontal="center" vertical="center"/>
    </xf>
    <xf numFmtId="0" fontId="23" fillId="0" borderId="10" xfId="43" applyBorder="1" applyAlignment="1">
      <alignment horizontal="center" vertical="center"/>
    </xf>
    <xf numFmtId="0" fontId="24" fillId="0" borderId="11" xfId="43" applyFont="1" applyBorder="1" applyAlignment="1">
      <alignment horizontal="center"/>
    </xf>
    <xf numFmtId="9" fontId="23" fillId="0" borderId="0" xfId="43" applyNumberFormat="1"/>
    <xf numFmtId="0" fontId="28" fillId="0" borderId="0" xfId="43" applyFont="1" applyAlignment="1">
      <alignment wrapText="1"/>
    </xf>
    <xf numFmtId="1" fontId="23" fillId="0" borderId="20" xfId="43" applyNumberFormat="1" applyBorder="1" applyAlignment="1">
      <alignment horizontal="center" vertical="center"/>
    </xf>
    <xf numFmtId="164" fontId="23" fillId="0" borderId="0" xfId="46" applyNumberFormat="1" applyFont="1"/>
    <xf numFmtId="0" fontId="27" fillId="0" borderId="10" xfId="43" applyFont="1" applyBorder="1" applyAlignment="1">
      <alignment horizontal="left" vertical="top" textRotation="90" wrapText="1"/>
    </xf>
    <xf numFmtId="0" fontId="23" fillId="0" borderId="23" xfId="43" applyBorder="1" applyAlignment="1">
      <alignment horizontal="center" vertical="center"/>
    </xf>
    <xf numFmtId="17" fontId="23" fillId="0" borderId="24" xfId="43" applyNumberFormat="1" applyBorder="1" applyAlignment="1">
      <alignment horizontal="center" vertical="center"/>
    </xf>
    <xf numFmtId="0" fontId="23" fillId="0" borderId="24" xfId="43" applyBorder="1" applyAlignment="1">
      <alignment horizontal="center" vertical="center"/>
    </xf>
    <xf numFmtId="1" fontId="23" fillId="0" borderId="25" xfId="43" applyNumberFormat="1" applyBorder="1" applyAlignment="1">
      <alignment horizontal="center" vertical="center"/>
    </xf>
    <xf numFmtId="0" fontId="30" fillId="0" borderId="0" xfId="43" applyFont="1" applyAlignment="1">
      <alignment vertical="top" wrapText="1"/>
    </xf>
    <xf numFmtId="0" fontId="30" fillId="0" borderId="0" xfId="43" applyFont="1" applyAlignment="1">
      <alignment horizontal="left" vertical="top"/>
    </xf>
    <xf numFmtId="0" fontId="32" fillId="26" borderId="10" xfId="48" applyFont="1" applyFill="1" applyBorder="1" applyAlignment="1">
      <alignment vertical="center" wrapText="1"/>
    </xf>
    <xf numFmtId="0" fontId="32" fillId="26" borderId="0" xfId="48" applyFont="1" applyFill="1" applyAlignment="1">
      <alignment vertical="center" wrapText="1"/>
    </xf>
    <xf numFmtId="0" fontId="33" fillId="0" borderId="22" xfId="0" applyFont="1" applyBorder="1" applyAlignment="1">
      <alignment horizontal="center" vertical="center" wrapText="1"/>
    </xf>
    <xf numFmtId="9" fontId="0" fillId="0" borderId="0" xfId="47" applyFont="1"/>
    <xf numFmtId="0" fontId="24" fillId="0" borderId="17" xfId="43" applyFont="1" applyBorder="1" applyAlignment="1">
      <alignment horizontal="center" vertical="center"/>
    </xf>
    <xf numFmtId="0" fontId="24" fillId="0" borderId="17" xfId="43" applyFont="1" applyBorder="1" applyAlignment="1">
      <alignment horizontal="center" vertical="center" wrapText="1"/>
    </xf>
    <xf numFmtId="9" fontId="24" fillId="0" borderId="0" xfId="43" applyNumberFormat="1" applyFont="1" applyAlignment="1">
      <alignment horizontal="center" vertical="center" wrapText="1"/>
    </xf>
    <xf numFmtId="0" fontId="31" fillId="26" borderId="10" xfId="42" applyFont="1" applyFill="1" applyBorder="1" applyAlignment="1">
      <alignment horizontal="left" wrapText="1"/>
    </xf>
    <xf numFmtId="0" fontId="32" fillId="26" borderId="10" xfId="48" applyFont="1" applyFill="1" applyBorder="1" applyAlignment="1">
      <alignment horizontal="left" wrapText="1"/>
    </xf>
    <xf numFmtId="0" fontId="3" fillId="0" borderId="29" xfId="43" applyFont="1" applyBorder="1" applyAlignment="1">
      <alignment horizontal="center" vertical="center"/>
    </xf>
    <xf numFmtId="0" fontId="3" fillId="0" borderId="30" xfId="43" applyFont="1" applyBorder="1" applyAlignment="1">
      <alignment horizontal="center" vertical="center"/>
    </xf>
    <xf numFmtId="164" fontId="23" fillId="0" borderId="0" xfId="46" applyNumberFormat="1" applyFont="1" applyAlignment="1">
      <alignment vertical="top"/>
    </xf>
    <xf numFmtId="1" fontId="3" fillId="0" borderId="30" xfId="43" applyNumberFormat="1" applyFont="1" applyBorder="1" applyAlignment="1">
      <alignment horizontal="center" vertical="center"/>
    </xf>
    <xf numFmtId="2" fontId="24" fillId="0" borderId="0" xfId="43" applyNumberFormat="1" applyFont="1" applyAlignment="1">
      <alignment horizontal="center"/>
    </xf>
    <xf numFmtId="0" fontId="30" fillId="0" borderId="0" xfId="43" applyFont="1" applyAlignment="1">
      <alignment horizontal="left" vertical="top" wrapText="1"/>
    </xf>
    <xf numFmtId="17" fontId="3" fillId="0" borderId="26" xfId="43" applyNumberFormat="1" applyFont="1" applyBorder="1" applyAlignment="1">
      <alignment horizontal="center" vertical="center"/>
    </xf>
    <xf numFmtId="0" fontId="35" fillId="0" borderId="0" xfId="43" applyFont="1" applyAlignment="1">
      <alignment horizontal="left"/>
    </xf>
    <xf numFmtId="0" fontId="21" fillId="0" borderId="0" xfId="43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1" fontId="23" fillId="0" borderId="0" xfId="43" applyNumberFormat="1" applyAlignment="1">
      <alignment horizontal="center" vertical="center"/>
    </xf>
    <xf numFmtId="0" fontId="35" fillId="0" borderId="0" xfId="43" applyFont="1" applyAlignment="1">
      <alignment horizontal="center" vertical="top" wrapText="1"/>
    </xf>
    <xf numFmtId="0" fontId="21" fillId="0" borderId="15" xfId="43" applyFont="1" applyBorder="1" applyAlignment="1">
      <alignment vertical="center"/>
    </xf>
    <xf numFmtId="0" fontId="3" fillId="0" borderId="26" xfId="43" applyFont="1" applyBorder="1" applyAlignment="1">
      <alignment horizontal="center" vertical="center"/>
    </xf>
    <xf numFmtId="17" fontId="23" fillId="0" borderId="13" xfId="43" applyNumberFormat="1" applyBorder="1"/>
    <xf numFmtId="0" fontId="23" fillId="0" borderId="21" xfId="43" applyBorder="1"/>
    <xf numFmtId="0" fontId="34" fillId="0" borderId="13" xfId="43" applyFont="1" applyBorder="1" applyAlignment="1">
      <alignment horizontal="center" vertical="center" wrapText="1"/>
    </xf>
    <xf numFmtId="17" fontId="3" fillId="0" borderId="27" xfId="43" applyNumberFormat="1" applyFont="1" applyBorder="1" applyAlignment="1">
      <alignment horizontal="center" vertical="center"/>
    </xf>
    <xf numFmtId="0" fontId="2" fillId="0" borderId="24" xfId="43" applyFont="1" applyBorder="1" applyAlignment="1">
      <alignment horizontal="center" vertical="center"/>
    </xf>
    <xf numFmtId="0" fontId="3" fillId="0" borderId="34" xfId="43" applyFont="1" applyBorder="1" applyAlignment="1">
      <alignment horizontal="center" vertical="center"/>
    </xf>
    <xf numFmtId="17" fontId="3" fillId="0" borderId="0" xfId="43" applyNumberFormat="1" applyFont="1" applyAlignment="1">
      <alignment horizontal="center" vertical="center"/>
    </xf>
    <xf numFmtId="1" fontId="3" fillId="0" borderId="0" xfId="43" applyNumberFormat="1" applyFont="1" applyAlignment="1">
      <alignment horizontal="center" vertical="center"/>
    </xf>
    <xf numFmtId="17" fontId="23" fillId="0" borderId="0" xfId="43" applyNumberFormat="1" applyAlignment="1">
      <alignment horizontal="center" vertical="center"/>
    </xf>
    <xf numFmtId="0" fontId="3" fillId="0" borderId="35" xfId="43" applyFont="1" applyBorder="1" applyAlignment="1">
      <alignment horizontal="center" vertical="center"/>
    </xf>
    <xf numFmtId="0" fontId="30" fillId="0" borderId="0" xfId="43" applyFont="1" applyAlignment="1">
      <alignment wrapText="1"/>
    </xf>
    <xf numFmtId="0" fontId="33" fillId="0" borderId="13" xfId="0" applyFont="1" applyBorder="1" applyAlignment="1">
      <alignment horizontal="center" vertical="center"/>
    </xf>
    <xf numFmtId="0" fontId="33" fillId="0" borderId="14" xfId="0" applyFont="1" applyBorder="1" applyAlignment="1">
      <alignment horizontal="center" vertical="center"/>
    </xf>
    <xf numFmtId="17" fontId="3" fillId="0" borderId="27" xfId="43" applyNumberFormat="1" applyFont="1" applyBorder="1" applyAlignment="1">
      <alignment horizontal="center" vertical="center"/>
    </xf>
    <xf numFmtId="17" fontId="3" fillId="0" borderId="26" xfId="43" applyNumberFormat="1" applyFont="1" applyBorder="1" applyAlignment="1">
      <alignment horizontal="center" vertical="center"/>
    </xf>
    <xf numFmtId="17" fontId="3" fillId="0" borderId="28" xfId="43" applyNumberFormat="1" applyFont="1" applyBorder="1" applyAlignment="1">
      <alignment horizontal="center" vertical="center"/>
    </xf>
    <xf numFmtId="0" fontId="30" fillId="0" borderId="0" xfId="43" applyFont="1" applyAlignment="1">
      <alignment horizontal="left" vertical="top" wrapText="1"/>
    </xf>
    <xf numFmtId="0" fontId="21" fillId="0" borderId="15" xfId="43" applyFont="1" applyBorder="1" applyAlignment="1">
      <alignment horizontal="center" vertical="center"/>
    </xf>
    <xf numFmtId="0" fontId="24" fillId="0" borderId="11" xfId="43" applyFont="1" applyBorder="1" applyAlignment="1">
      <alignment horizontal="center" vertical="center" wrapText="1"/>
    </xf>
    <xf numFmtId="0" fontId="24" fillId="0" borderId="19" xfId="43" applyFont="1" applyBorder="1" applyAlignment="1">
      <alignment horizontal="center" vertical="center" wrapText="1"/>
    </xf>
    <xf numFmtId="0" fontId="24" fillId="0" borderId="10" xfId="43" applyFont="1" applyBorder="1" applyAlignment="1">
      <alignment horizontal="center" vertical="center"/>
    </xf>
    <xf numFmtId="0" fontId="27" fillId="0" borderId="11" xfId="43" applyFont="1" applyBorder="1" applyAlignment="1">
      <alignment horizontal="center" vertical="center" wrapText="1"/>
    </xf>
    <xf numFmtId="0" fontId="27" fillId="0" borderId="19" xfId="43" applyFont="1" applyBorder="1" applyAlignment="1">
      <alignment horizontal="center" vertical="center" wrapText="1"/>
    </xf>
    <xf numFmtId="0" fontId="24" fillId="0" borderId="16" xfId="43" applyFont="1" applyBorder="1" applyAlignment="1">
      <alignment horizontal="center" vertical="center"/>
    </xf>
    <xf numFmtId="0" fontId="24" fillId="0" borderId="17" xfId="43" applyFont="1" applyBorder="1" applyAlignment="1">
      <alignment horizontal="center" vertical="center"/>
    </xf>
    <xf numFmtId="0" fontId="24" fillId="0" borderId="18" xfId="43" applyFont="1" applyBorder="1" applyAlignment="1">
      <alignment horizontal="center" vertical="center"/>
    </xf>
    <xf numFmtId="0" fontId="24" fillId="0" borderId="16" xfId="43" applyFont="1" applyBorder="1" applyAlignment="1">
      <alignment horizontal="center" vertical="center" wrapText="1"/>
    </xf>
    <xf numFmtId="0" fontId="24" fillId="0" borderId="17" xfId="43" applyFont="1" applyBorder="1" applyAlignment="1">
      <alignment horizontal="center" vertical="center" wrapText="1"/>
    </xf>
    <xf numFmtId="0" fontId="24" fillId="0" borderId="17" xfId="43" applyFont="1" applyBorder="1" applyAlignment="1">
      <alignment horizontal="left" vertical="center" wrapText="1"/>
    </xf>
    <xf numFmtId="17" fontId="3" fillId="0" borderId="33" xfId="43" applyNumberFormat="1" applyFont="1" applyBorder="1" applyAlignment="1">
      <alignment horizontal="center" vertical="center"/>
    </xf>
    <xf numFmtId="17" fontId="3" fillId="0" borderId="34" xfId="43" applyNumberFormat="1" applyFon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/>
    </xf>
    <xf numFmtId="0" fontId="30" fillId="0" borderId="32" xfId="43" applyFont="1" applyBorder="1" applyAlignment="1">
      <alignment horizontal="center" wrapText="1"/>
    </xf>
    <xf numFmtId="17" fontId="3" fillId="0" borderId="31" xfId="43" applyNumberFormat="1" applyFont="1" applyBorder="1" applyAlignment="1">
      <alignment horizontal="center" vertical="center"/>
    </xf>
    <xf numFmtId="17" fontId="3" fillId="0" borderId="29" xfId="43" applyNumberFormat="1" applyFont="1" applyBorder="1" applyAlignment="1">
      <alignment horizontal="center" vertical="center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46" builtinId="3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6000000}"/>
    <cellStyle name="Normal 2 2" xfId="43" xr:uid="{00000000-0005-0000-0000-000027000000}"/>
    <cellStyle name="Normal 3" xfId="45" xr:uid="{00000000-0005-0000-0000-000028000000}"/>
    <cellStyle name="Normal_TAX" xfId="48" xr:uid="{00000000-0005-0000-0000-000029000000}"/>
    <cellStyle name="Note" xfId="37" builtinId="10" customBuiltin="1"/>
    <cellStyle name="Output" xfId="38" builtinId="21" customBuiltin="1"/>
    <cellStyle name="Percent" xfId="47" builtinId="5"/>
    <cellStyle name="Percent 2" xfId="44" xr:uid="{00000000-0005-0000-0000-00002D000000}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hsdp2\pii450_c\RMP\Gazitedbill20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NEXURE,Retired"/>
      <sheetName val="Try.Month exp."/>
      <sheetName val="Frount,back"/>
      <sheetName val="DEY   VAJATI"/>
      <sheetName val="Comslip"/>
      <sheetName val="COMPUTER SLIP"/>
      <sheetName val="A ROLL"/>
      <sheetName val="FORM STR 56"/>
      <sheetName val="P L I"/>
      <sheetName val="Payslip"/>
      <sheetName val="J"/>
      <sheetName val="K"/>
    </sheetNames>
    <sheetDataSet>
      <sheetData sheetId="0" refreshError="1"/>
      <sheetData sheetId="1" refreshError="1"/>
      <sheetData sheetId="2" refreshError="1"/>
      <sheetData sheetId="3">
        <row r="2">
          <cell r="B2" t="str">
            <v>ekgs 1$2003 ns; ekgs 2$2003</v>
          </cell>
        </row>
      </sheetData>
      <sheetData sheetId="4">
        <row r="2">
          <cell r="H2" t="str">
            <v>To be filled in the treasury</v>
          </cell>
        </row>
      </sheetData>
      <sheetData sheetId="5">
        <row r="2">
          <cell r="C2" t="str">
            <v>[Computer Slip]</v>
          </cell>
        </row>
      </sheetData>
      <sheetData sheetId="6">
        <row r="2">
          <cell r="J2" t="str">
            <v>osru iV dz-</v>
          </cell>
        </row>
      </sheetData>
      <sheetData sheetId="7">
        <row r="2">
          <cell r="D2" t="str">
            <v xml:space="preserve">  FORM NO.S.T.R.56</v>
          </cell>
        </row>
      </sheetData>
      <sheetData sheetId="8">
        <row r="2">
          <cell r="D2" t="str">
            <v>Schedule of deduction of account of the</v>
          </cell>
        </row>
      </sheetData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P144"/>
  <sheetViews>
    <sheetView tabSelected="1" view="pageBreakPreview" zoomScaleSheetLayoutView="100" workbookViewId="0">
      <pane ySplit="4" topLeftCell="A5" activePane="bottomLeft" state="frozen"/>
      <selection pane="bottomLeft" activeCell="P19" sqref="P19"/>
    </sheetView>
  </sheetViews>
  <sheetFormatPr defaultRowHeight="12.75" x14ac:dyDescent="0.2"/>
  <cols>
    <col min="1" max="1" width="3.140625" style="2" customWidth="1"/>
    <col min="2" max="2" width="9.140625" style="2" customWidth="1"/>
    <col min="3" max="3" width="10.28515625" style="17" customWidth="1"/>
    <col min="4" max="4" width="9.7109375" style="2" customWidth="1"/>
    <col min="5" max="5" width="9.5703125" style="2" customWidth="1"/>
    <col min="6" max="6" width="9.140625" style="2" customWidth="1"/>
    <col min="7" max="7" width="7.7109375" style="2" customWidth="1"/>
    <col min="8" max="8" width="6.7109375" style="2" bestFit="1" customWidth="1"/>
    <col min="9" max="9" width="10" style="2" customWidth="1"/>
    <col min="10" max="10" width="7" style="2" hidden="1" customWidth="1"/>
    <col min="11" max="11" width="10.140625" style="2" customWidth="1"/>
    <col min="12" max="12" width="6.7109375" style="2" customWidth="1"/>
    <col min="13" max="13" width="9.7109375" style="2" customWidth="1"/>
    <col min="14" max="14" width="8.7109375" style="2" customWidth="1"/>
    <col min="15" max="15" width="9.5703125" style="2" customWidth="1"/>
    <col min="16" max="16" width="6.7109375" style="2" customWidth="1"/>
    <col min="17" max="17" width="6.7109375" style="2" bestFit="1" customWidth="1"/>
    <col min="18" max="18" width="9.7109375" style="2" customWidth="1"/>
    <col min="19" max="19" width="10.5703125" style="2" hidden="1" customWidth="1"/>
    <col min="20" max="20" width="7.85546875" style="2" customWidth="1"/>
    <col min="21" max="21" width="8.5703125" style="2" customWidth="1"/>
    <col min="22" max="22" width="5.28515625" style="2" customWidth="1"/>
    <col min="23" max="23" width="8" style="2" customWidth="1"/>
    <col min="24" max="24" width="6.28515625" style="2" bestFit="1" customWidth="1"/>
    <col min="25" max="25" width="6.5703125" style="2" customWidth="1"/>
    <col min="26" max="26" width="6.42578125" style="2" customWidth="1"/>
    <col min="27" max="27" width="8.5703125" style="2" customWidth="1"/>
    <col min="28" max="28" width="0.140625" style="2" hidden="1" customWidth="1"/>
    <col min="29" max="29" width="8.42578125" style="2" customWidth="1"/>
    <col min="30" max="30" width="5.7109375" style="2" customWidth="1"/>
    <col min="31" max="31" width="11.85546875" style="2" bestFit="1" customWidth="1"/>
    <col min="32" max="32" width="11.85546875" style="2" customWidth="1"/>
    <col min="33" max="33" width="12.5703125" style="2" customWidth="1"/>
    <col min="34" max="36" width="8.28515625" style="2" customWidth="1"/>
    <col min="37" max="37" width="19.42578125" style="2" customWidth="1"/>
    <col min="38" max="38" width="9.140625" style="2" customWidth="1"/>
    <col min="39" max="39" width="11.7109375" style="2" customWidth="1"/>
    <col min="40" max="40" width="9.140625" style="2" customWidth="1"/>
    <col min="41" max="252" width="9.140625" style="2"/>
    <col min="253" max="253" width="3.140625" style="2" customWidth="1"/>
    <col min="254" max="254" width="7.28515625" style="2" bestFit="1" customWidth="1"/>
    <col min="255" max="256" width="7" style="2" bestFit="1" customWidth="1"/>
    <col min="257" max="257" width="6" style="2" bestFit="1" customWidth="1"/>
    <col min="258" max="258" width="6" style="2" customWidth="1"/>
    <col min="259" max="260" width="5" style="2" bestFit="1" customWidth="1"/>
    <col min="261" max="261" width="6" style="2" bestFit="1" customWidth="1"/>
    <col min="262" max="262" width="6.5703125" style="2" bestFit="1" customWidth="1"/>
    <col min="263" max="263" width="8.5703125" style="2" customWidth="1"/>
    <col min="264" max="264" width="5" style="2" bestFit="1" customWidth="1"/>
    <col min="265" max="265" width="7" style="2" bestFit="1" customWidth="1"/>
    <col min="266" max="266" width="6.85546875" style="2" customWidth="1"/>
    <col min="267" max="267" width="7.140625" style="2" customWidth="1"/>
    <col min="268" max="268" width="6" style="2" bestFit="1" customWidth="1"/>
    <col min="269" max="270" width="5" style="2" bestFit="1" customWidth="1"/>
    <col min="271" max="271" width="3.28515625" style="2" bestFit="1" customWidth="1"/>
    <col min="272" max="272" width="6" style="2" bestFit="1" customWidth="1"/>
    <col min="273" max="273" width="7.85546875" style="2" bestFit="1" customWidth="1"/>
    <col min="274" max="274" width="3.28515625" style="2" bestFit="1" customWidth="1"/>
    <col min="275" max="275" width="4" style="2" bestFit="1" customWidth="1"/>
    <col min="276" max="277" width="3.28515625" style="2" bestFit="1" customWidth="1"/>
    <col min="278" max="278" width="5" style="2" bestFit="1" customWidth="1"/>
    <col min="279" max="279" width="7.140625" style="2" bestFit="1" customWidth="1"/>
    <col min="280" max="280" width="5.7109375" style="2" bestFit="1" customWidth="1"/>
    <col min="281" max="281" width="5.85546875" style="2" customWidth="1"/>
    <col min="282" max="282" width="6.7109375" style="2" bestFit="1" customWidth="1"/>
    <col min="283" max="283" width="0" style="2" hidden="1" customWidth="1"/>
    <col min="284" max="284" width="6.42578125" style="2" customWidth="1"/>
    <col min="285" max="285" width="8.28515625" style="2" customWidth="1"/>
    <col min="286" max="286" width="10.140625" style="2" bestFit="1" customWidth="1"/>
    <col min="287" max="287" width="8.5703125" style="2" bestFit="1" customWidth="1"/>
    <col min="288" max="288" width="16.140625" style="2" bestFit="1" customWidth="1"/>
    <col min="289" max="289" width="9.85546875" style="2" bestFit="1" customWidth="1"/>
    <col min="290" max="292" width="8.28515625" style="2" customWidth="1"/>
    <col min="293" max="293" width="10.28515625" style="2" customWidth="1"/>
    <col min="294" max="294" width="9.140625" style="2" customWidth="1"/>
    <col min="295" max="295" width="10.28515625" style="2" customWidth="1"/>
    <col min="296" max="296" width="9.140625" style="2" customWidth="1"/>
    <col min="297" max="508" width="9.140625" style="2"/>
    <col min="509" max="509" width="3.140625" style="2" customWidth="1"/>
    <col min="510" max="510" width="7.28515625" style="2" bestFit="1" customWidth="1"/>
    <col min="511" max="512" width="7" style="2" bestFit="1" customWidth="1"/>
    <col min="513" max="513" width="6" style="2" bestFit="1" customWidth="1"/>
    <col min="514" max="514" width="6" style="2" customWidth="1"/>
    <col min="515" max="516" width="5" style="2" bestFit="1" customWidth="1"/>
    <col min="517" max="517" width="6" style="2" bestFit="1" customWidth="1"/>
    <col min="518" max="518" width="6.5703125" style="2" bestFit="1" customWidth="1"/>
    <col min="519" max="519" width="8.5703125" style="2" customWidth="1"/>
    <col min="520" max="520" width="5" style="2" bestFit="1" customWidth="1"/>
    <col min="521" max="521" width="7" style="2" bestFit="1" customWidth="1"/>
    <col min="522" max="522" width="6.85546875" style="2" customWidth="1"/>
    <col min="523" max="523" width="7.140625" style="2" customWidth="1"/>
    <col min="524" max="524" width="6" style="2" bestFit="1" customWidth="1"/>
    <col min="525" max="526" width="5" style="2" bestFit="1" customWidth="1"/>
    <col min="527" max="527" width="3.28515625" style="2" bestFit="1" customWidth="1"/>
    <col min="528" max="528" width="6" style="2" bestFit="1" customWidth="1"/>
    <col min="529" max="529" width="7.85546875" style="2" bestFit="1" customWidth="1"/>
    <col min="530" max="530" width="3.28515625" style="2" bestFit="1" customWidth="1"/>
    <col min="531" max="531" width="4" style="2" bestFit="1" customWidth="1"/>
    <col min="532" max="533" width="3.28515625" style="2" bestFit="1" customWidth="1"/>
    <col min="534" max="534" width="5" style="2" bestFit="1" customWidth="1"/>
    <col min="535" max="535" width="7.140625" style="2" bestFit="1" customWidth="1"/>
    <col min="536" max="536" width="5.7109375" style="2" bestFit="1" customWidth="1"/>
    <col min="537" max="537" width="5.85546875" style="2" customWidth="1"/>
    <col min="538" max="538" width="6.7109375" style="2" bestFit="1" customWidth="1"/>
    <col min="539" max="539" width="0" style="2" hidden="1" customWidth="1"/>
    <col min="540" max="540" width="6.42578125" style="2" customWidth="1"/>
    <col min="541" max="541" width="8.28515625" style="2" customWidth="1"/>
    <col min="542" max="542" width="10.140625" style="2" bestFit="1" customWidth="1"/>
    <col min="543" max="543" width="8.5703125" style="2" bestFit="1" customWidth="1"/>
    <col min="544" max="544" width="16.140625" style="2" bestFit="1" customWidth="1"/>
    <col min="545" max="545" width="9.85546875" style="2" bestFit="1" customWidth="1"/>
    <col min="546" max="548" width="8.28515625" style="2" customWidth="1"/>
    <col min="549" max="549" width="10.28515625" style="2" customWidth="1"/>
    <col min="550" max="550" width="9.140625" style="2" customWidth="1"/>
    <col min="551" max="551" width="10.28515625" style="2" customWidth="1"/>
    <col min="552" max="552" width="9.140625" style="2" customWidth="1"/>
    <col min="553" max="764" width="9.140625" style="2"/>
    <col min="765" max="765" width="3.140625" style="2" customWidth="1"/>
    <col min="766" max="766" width="7.28515625" style="2" bestFit="1" customWidth="1"/>
    <col min="767" max="768" width="7" style="2" bestFit="1" customWidth="1"/>
    <col min="769" max="769" width="6" style="2" bestFit="1" customWidth="1"/>
    <col min="770" max="770" width="6" style="2" customWidth="1"/>
    <col min="771" max="772" width="5" style="2" bestFit="1" customWidth="1"/>
    <col min="773" max="773" width="6" style="2" bestFit="1" customWidth="1"/>
    <col min="774" max="774" width="6.5703125" style="2" bestFit="1" customWidth="1"/>
    <col min="775" max="775" width="8.5703125" style="2" customWidth="1"/>
    <col min="776" max="776" width="5" style="2" bestFit="1" customWidth="1"/>
    <col min="777" max="777" width="7" style="2" bestFit="1" customWidth="1"/>
    <col min="778" max="778" width="6.85546875" style="2" customWidth="1"/>
    <col min="779" max="779" width="7.140625" style="2" customWidth="1"/>
    <col min="780" max="780" width="6" style="2" bestFit="1" customWidth="1"/>
    <col min="781" max="782" width="5" style="2" bestFit="1" customWidth="1"/>
    <col min="783" max="783" width="3.28515625" style="2" bestFit="1" customWidth="1"/>
    <col min="784" max="784" width="6" style="2" bestFit="1" customWidth="1"/>
    <col min="785" max="785" width="7.85546875" style="2" bestFit="1" customWidth="1"/>
    <col min="786" max="786" width="3.28515625" style="2" bestFit="1" customWidth="1"/>
    <col min="787" max="787" width="4" style="2" bestFit="1" customWidth="1"/>
    <col min="788" max="789" width="3.28515625" style="2" bestFit="1" customWidth="1"/>
    <col min="790" max="790" width="5" style="2" bestFit="1" customWidth="1"/>
    <col min="791" max="791" width="7.140625" style="2" bestFit="1" customWidth="1"/>
    <col min="792" max="792" width="5.7109375" style="2" bestFit="1" customWidth="1"/>
    <col min="793" max="793" width="5.85546875" style="2" customWidth="1"/>
    <col min="794" max="794" width="6.7109375" style="2" bestFit="1" customWidth="1"/>
    <col min="795" max="795" width="0" style="2" hidden="1" customWidth="1"/>
    <col min="796" max="796" width="6.42578125" style="2" customWidth="1"/>
    <col min="797" max="797" width="8.28515625" style="2" customWidth="1"/>
    <col min="798" max="798" width="10.140625" style="2" bestFit="1" customWidth="1"/>
    <col min="799" max="799" width="8.5703125" style="2" bestFit="1" customWidth="1"/>
    <col min="800" max="800" width="16.140625" style="2" bestFit="1" customWidth="1"/>
    <col min="801" max="801" width="9.85546875" style="2" bestFit="1" customWidth="1"/>
    <col min="802" max="804" width="8.28515625" style="2" customWidth="1"/>
    <col min="805" max="805" width="10.28515625" style="2" customWidth="1"/>
    <col min="806" max="806" width="9.140625" style="2" customWidth="1"/>
    <col min="807" max="807" width="10.28515625" style="2" customWidth="1"/>
    <col min="808" max="808" width="9.140625" style="2" customWidth="1"/>
    <col min="809" max="1020" width="9.140625" style="2"/>
    <col min="1021" max="1021" width="3.140625" style="2" customWidth="1"/>
    <col min="1022" max="1022" width="7.28515625" style="2" bestFit="1" customWidth="1"/>
    <col min="1023" max="1024" width="7" style="2" bestFit="1" customWidth="1"/>
    <col min="1025" max="1025" width="6" style="2" bestFit="1" customWidth="1"/>
    <col min="1026" max="1026" width="6" style="2" customWidth="1"/>
    <col min="1027" max="1028" width="5" style="2" bestFit="1" customWidth="1"/>
    <col min="1029" max="1029" width="6" style="2" bestFit="1" customWidth="1"/>
    <col min="1030" max="1030" width="6.5703125" style="2" bestFit="1" customWidth="1"/>
    <col min="1031" max="1031" width="8.5703125" style="2" customWidth="1"/>
    <col min="1032" max="1032" width="5" style="2" bestFit="1" customWidth="1"/>
    <col min="1033" max="1033" width="7" style="2" bestFit="1" customWidth="1"/>
    <col min="1034" max="1034" width="6.85546875" style="2" customWidth="1"/>
    <col min="1035" max="1035" width="7.140625" style="2" customWidth="1"/>
    <col min="1036" max="1036" width="6" style="2" bestFit="1" customWidth="1"/>
    <col min="1037" max="1038" width="5" style="2" bestFit="1" customWidth="1"/>
    <col min="1039" max="1039" width="3.28515625" style="2" bestFit="1" customWidth="1"/>
    <col min="1040" max="1040" width="6" style="2" bestFit="1" customWidth="1"/>
    <col min="1041" max="1041" width="7.85546875" style="2" bestFit="1" customWidth="1"/>
    <col min="1042" max="1042" width="3.28515625" style="2" bestFit="1" customWidth="1"/>
    <col min="1043" max="1043" width="4" style="2" bestFit="1" customWidth="1"/>
    <col min="1044" max="1045" width="3.28515625" style="2" bestFit="1" customWidth="1"/>
    <col min="1046" max="1046" width="5" style="2" bestFit="1" customWidth="1"/>
    <col min="1047" max="1047" width="7.140625" style="2" bestFit="1" customWidth="1"/>
    <col min="1048" max="1048" width="5.7109375" style="2" bestFit="1" customWidth="1"/>
    <col min="1049" max="1049" width="5.85546875" style="2" customWidth="1"/>
    <col min="1050" max="1050" width="6.7109375" style="2" bestFit="1" customWidth="1"/>
    <col min="1051" max="1051" width="0" style="2" hidden="1" customWidth="1"/>
    <col min="1052" max="1052" width="6.42578125" style="2" customWidth="1"/>
    <col min="1053" max="1053" width="8.28515625" style="2" customWidth="1"/>
    <col min="1054" max="1054" width="10.140625" style="2" bestFit="1" customWidth="1"/>
    <col min="1055" max="1055" width="8.5703125" style="2" bestFit="1" customWidth="1"/>
    <col min="1056" max="1056" width="16.140625" style="2" bestFit="1" customWidth="1"/>
    <col min="1057" max="1057" width="9.85546875" style="2" bestFit="1" customWidth="1"/>
    <col min="1058" max="1060" width="8.28515625" style="2" customWidth="1"/>
    <col min="1061" max="1061" width="10.28515625" style="2" customWidth="1"/>
    <col min="1062" max="1062" width="9.140625" style="2" customWidth="1"/>
    <col min="1063" max="1063" width="10.28515625" style="2" customWidth="1"/>
    <col min="1064" max="1064" width="9.140625" style="2" customWidth="1"/>
    <col min="1065" max="1276" width="9.140625" style="2"/>
    <col min="1277" max="1277" width="3.140625" style="2" customWidth="1"/>
    <col min="1278" max="1278" width="7.28515625" style="2" bestFit="1" customWidth="1"/>
    <col min="1279" max="1280" width="7" style="2" bestFit="1" customWidth="1"/>
    <col min="1281" max="1281" width="6" style="2" bestFit="1" customWidth="1"/>
    <col min="1282" max="1282" width="6" style="2" customWidth="1"/>
    <col min="1283" max="1284" width="5" style="2" bestFit="1" customWidth="1"/>
    <col min="1285" max="1285" width="6" style="2" bestFit="1" customWidth="1"/>
    <col min="1286" max="1286" width="6.5703125" style="2" bestFit="1" customWidth="1"/>
    <col min="1287" max="1287" width="8.5703125" style="2" customWidth="1"/>
    <col min="1288" max="1288" width="5" style="2" bestFit="1" customWidth="1"/>
    <col min="1289" max="1289" width="7" style="2" bestFit="1" customWidth="1"/>
    <col min="1290" max="1290" width="6.85546875" style="2" customWidth="1"/>
    <col min="1291" max="1291" width="7.140625" style="2" customWidth="1"/>
    <col min="1292" max="1292" width="6" style="2" bestFit="1" customWidth="1"/>
    <col min="1293" max="1294" width="5" style="2" bestFit="1" customWidth="1"/>
    <col min="1295" max="1295" width="3.28515625" style="2" bestFit="1" customWidth="1"/>
    <col min="1296" max="1296" width="6" style="2" bestFit="1" customWidth="1"/>
    <col min="1297" max="1297" width="7.85546875" style="2" bestFit="1" customWidth="1"/>
    <col min="1298" max="1298" width="3.28515625" style="2" bestFit="1" customWidth="1"/>
    <col min="1299" max="1299" width="4" style="2" bestFit="1" customWidth="1"/>
    <col min="1300" max="1301" width="3.28515625" style="2" bestFit="1" customWidth="1"/>
    <col min="1302" max="1302" width="5" style="2" bestFit="1" customWidth="1"/>
    <col min="1303" max="1303" width="7.140625" style="2" bestFit="1" customWidth="1"/>
    <col min="1304" max="1304" width="5.7109375" style="2" bestFit="1" customWidth="1"/>
    <col min="1305" max="1305" width="5.85546875" style="2" customWidth="1"/>
    <col min="1306" max="1306" width="6.7109375" style="2" bestFit="1" customWidth="1"/>
    <col min="1307" max="1307" width="0" style="2" hidden="1" customWidth="1"/>
    <col min="1308" max="1308" width="6.42578125" style="2" customWidth="1"/>
    <col min="1309" max="1309" width="8.28515625" style="2" customWidth="1"/>
    <col min="1310" max="1310" width="10.140625" style="2" bestFit="1" customWidth="1"/>
    <col min="1311" max="1311" width="8.5703125" style="2" bestFit="1" customWidth="1"/>
    <col min="1312" max="1312" width="16.140625" style="2" bestFit="1" customWidth="1"/>
    <col min="1313" max="1313" width="9.85546875" style="2" bestFit="1" customWidth="1"/>
    <col min="1314" max="1316" width="8.28515625" style="2" customWidth="1"/>
    <col min="1317" max="1317" width="10.28515625" style="2" customWidth="1"/>
    <col min="1318" max="1318" width="9.140625" style="2" customWidth="1"/>
    <col min="1319" max="1319" width="10.28515625" style="2" customWidth="1"/>
    <col min="1320" max="1320" width="9.140625" style="2" customWidth="1"/>
    <col min="1321" max="1532" width="9.140625" style="2"/>
    <col min="1533" max="1533" width="3.140625" style="2" customWidth="1"/>
    <col min="1534" max="1534" width="7.28515625" style="2" bestFit="1" customWidth="1"/>
    <col min="1535" max="1536" width="7" style="2" bestFit="1" customWidth="1"/>
    <col min="1537" max="1537" width="6" style="2" bestFit="1" customWidth="1"/>
    <col min="1538" max="1538" width="6" style="2" customWidth="1"/>
    <col min="1539" max="1540" width="5" style="2" bestFit="1" customWidth="1"/>
    <col min="1541" max="1541" width="6" style="2" bestFit="1" customWidth="1"/>
    <col min="1542" max="1542" width="6.5703125" style="2" bestFit="1" customWidth="1"/>
    <col min="1543" max="1543" width="8.5703125" style="2" customWidth="1"/>
    <col min="1544" max="1544" width="5" style="2" bestFit="1" customWidth="1"/>
    <col min="1545" max="1545" width="7" style="2" bestFit="1" customWidth="1"/>
    <col min="1546" max="1546" width="6.85546875" style="2" customWidth="1"/>
    <col min="1547" max="1547" width="7.140625" style="2" customWidth="1"/>
    <col min="1548" max="1548" width="6" style="2" bestFit="1" customWidth="1"/>
    <col min="1549" max="1550" width="5" style="2" bestFit="1" customWidth="1"/>
    <col min="1551" max="1551" width="3.28515625" style="2" bestFit="1" customWidth="1"/>
    <col min="1552" max="1552" width="6" style="2" bestFit="1" customWidth="1"/>
    <col min="1553" max="1553" width="7.85546875" style="2" bestFit="1" customWidth="1"/>
    <col min="1554" max="1554" width="3.28515625" style="2" bestFit="1" customWidth="1"/>
    <col min="1555" max="1555" width="4" style="2" bestFit="1" customWidth="1"/>
    <col min="1556" max="1557" width="3.28515625" style="2" bestFit="1" customWidth="1"/>
    <col min="1558" max="1558" width="5" style="2" bestFit="1" customWidth="1"/>
    <col min="1559" max="1559" width="7.140625" style="2" bestFit="1" customWidth="1"/>
    <col min="1560" max="1560" width="5.7109375" style="2" bestFit="1" customWidth="1"/>
    <col min="1561" max="1561" width="5.85546875" style="2" customWidth="1"/>
    <col min="1562" max="1562" width="6.7109375" style="2" bestFit="1" customWidth="1"/>
    <col min="1563" max="1563" width="0" style="2" hidden="1" customWidth="1"/>
    <col min="1564" max="1564" width="6.42578125" style="2" customWidth="1"/>
    <col min="1565" max="1565" width="8.28515625" style="2" customWidth="1"/>
    <col min="1566" max="1566" width="10.140625" style="2" bestFit="1" customWidth="1"/>
    <col min="1567" max="1567" width="8.5703125" style="2" bestFit="1" customWidth="1"/>
    <col min="1568" max="1568" width="16.140625" style="2" bestFit="1" customWidth="1"/>
    <col min="1569" max="1569" width="9.85546875" style="2" bestFit="1" customWidth="1"/>
    <col min="1570" max="1572" width="8.28515625" style="2" customWidth="1"/>
    <col min="1573" max="1573" width="10.28515625" style="2" customWidth="1"/>
    <col min="1574" max="1574" width="9.140625" style="2" customWidth="1"/>
    <col min="1575" max="1575" width="10.28515625" style="2" customWidth="1"/>
    <col min="1576" max="1576" width="9.140625" style="2" customWidth="1"/>
    <col min="1577" max="1788" width="9.140625" style="2"/>
    <col min="1789" max="1789" width="3.140625" style="2" customWidth="1"/>
    <col min="1790" max="1790" width="7.28515625" style="2" bestFit="1" customWidth="1"/>
    <col min="1791" max="1792" width="7" style="2" bestFit="1" customWidth="1"/>
    <col min="1793" max="1793" width="6" style="2" bestFit="1" customWidth="1"/>
    <col min="1794" max="1794" width="6" style="2" customWidth="1"/>
    <col min="1795" max="1796" width="5" style="2" bestFit="1" customWidth="1"/>
    <col min="1797" max="1797" width="6" style="2" bestFit="1" customWidth="1"/>
    <col min="1798" max="1798" width="6.5703125" style="2" bestFit="1" customWidth="1"/>
    <col min="1799" max="1799" width="8.5703125" style="2" customWidth="1"/>
    <col min="1800" max="1800" width="5" style="2" bestFit="1" customWidth="1"/>
    <col min="1801" max="1801" width="7" style="2" bestFit="1" customWidth="1"/>
    <col min="1802" max="1802" width="6.85546875" style="2" customWidth="1"/>
    <col min="1803" max="1803" width="7.140625" style="2" customWidth="1"/>
    <col min="1804" max="1804" width="6" style="2" bestFit="1" customWidth="1"/>
    <col min="1805" max="1806" width="5" style="2" bestFit="1" customWidth="1"/>
    <col min="1807" max="1807" width="3.28515625" style="2" bestFit="1" customWidth="1"/>
    <col min="1808" max="1808" width="6" style="2" bestFit="1" customWidth="1"/>
    <col min="1809" max="1809" width="7.85546875" style="2" bestFit="1" customWidth="1"/>
    <col min="1810" max="1810" width="3.28515625" style="2" bestFit="1" customWidth="1"/>
    <col min="1811" max="1811" width="4" style="2" bestFit="1" customWidth="1"/>
    <col min="1812" max="1813" width="3.28515625" style="2" bestFit="1" customWidth="1"/>
    <col min="1814" max="1814" width="5" style="2" bestFit="1" customWidth="1"/>
    <col min="1815" max="1815" width="7.140625" style="2" bestFit="1" customWidth="1"/>
    <col min="1816" max="1816" width="5.7109375" style="2" bestFit="1" customWidth="1"/>
    <col min="1817" max="1817" width="5.85546875" style="2" customWidth="1"/>
    <col min="1818" max="1818" width="6.7109375" style="2" bestFit="1" customWidth="1"/>
    <col min="1819" max="1819" width="0" style="2" hidden="1" customWidth="1"/>
    <col min="1820" max="1820" width="6.42578125" style="2" customWidth="1"/>
    <col min="1821" max="1821" width="8.28515625" style="2" customWidth="1"/>
    <col min="1822" max="1822" width="10.140625" style="2" bestFit="1" customWidth="1"/>
    <col min="1823" max="1823" width="8.5703125" style="2" bestFit="1" customWidth="1"/>
    <col min="1824" max="1824" width="16.140625" style="2" bestFit="1" customWidth="1"/>
    <col min="1825" max="1825" width="9.85546875" style="2" bestFit="1" customWidth="1"/>
    <col min="1826" max="1828" width="8.28515625" style="2" customWidth="1"/>
    <col min="1829" max="1829" width="10.28515625" style="2" customWidth="1"/>
    <col min="1830" max="1830" width="9.140625" style="2" customWidth="1"/>
    <col min="1831" max="1831" width="10.28515625" style="2" customWidth="1"/>
    <col min="1832" max="1832" width="9.140625" style="2" customWidth="1"/>
    <col min="1833" max="2044" width="9.140625" style="2"/>
    <col min="2045" max="2045" width="3.140625" style="2" customWidth="1"/>
    <col min="2046" max="2046" width="7.28515625" style="2" bestFit="1" customWidth="1"/>
    <col min="2047" max="2048" width="7" style="2" bestFit="1" customWidth="1"/>
    <col min="2049" max="2049" width="6" style="2" bestFit="1" customWidth="1"/>
    <col min="2050" max="2050" width="6" style="2" customWidth="1"/>
    <col min="2051" max="2052" width="5" style="2" bestFit="1" customWidth="1"/>
    <col min="2053" max="2053" width="6" style="2" bestFit="1" customWidth="1"/>
    <col min="2054" max="2054" width="6.5703125" style="2" bestFit="1" customWidth="1"/>
    <col min="2055" max="2055" width="8.5703125" style="2" customWidth="1"/>
    <col min="2056" max="2056" width="5" style="2" bestFit="1" customWidth="1"/>
    <col min="2057" max="2057" width="7" style="2" bestFit="1" customWidth="1"/>
    <col min="2058" max="2058" width="6.85546875" style="2" customWidth="1"/>
    <col min="2059" max="2059" width="7.140625" style="2" customWidth="1"/>
    <col min="2060" max="2060" width="6" style="2" bestFit="1" customWidth="1"/>
    <col min="2061" max="2062" width="5" style="2" bestFit="1" customWidth="1"/>
    <col min="2063" max="2063" width="3.28515625" style="2" bestFit="1" customWidth="1"/>
    <col min="2064" max="2064" width="6" style="2" bestFit="1" customWidth="1"/>
    <col min="2065" max="2065" width="7.85546875" style="2" bestFit="1" customWidth="1"/>
    <col min="2066" max="2066" width="3.28515625" style="2" bestFit="1" customWidth="1"/>
    <col min="2067" max="2067" width="4" style="2" bestFit="1" customWidth="1"/>
    <col min="2068" max="2069" width="3.28515625" style="2" bestFit="1" customWidth="1"/>
    <col min="2070" max="2070" width="5" style="2" bestFit="1" customWidth="1"/>
    <col min="2071" max="2071" width="7.140625" style="2" bestFit="1" customWidth="1"/>
    <col min="2072" max="2072" width="5.7109375" style="2" bestFit="1" customWidth="1"/>
    <col min="2073" max="2073" width="5.85546875" style="2" customWidth="1"/>
    <col min="2074" max="2074" width="6.7109375" style="2" bestFit="1" customWidth="1"/>
    <col min="2075" max="2075" width="0" style="2" hidden="1" customWidth="1"/>
    <col min="2076" max="2076" width="6.42578125" style="2" customWidth="1"/>
    <col min="2077" max="2077" width="8.28515625" style="2" customWidth="1"/>
    <col min="2078" max="2078" width="10.140625" style="2" bestFit="1" customWidth="1"/>
    <col min="2079" max="2079" width="8.5703125" style="2" bestFit="1" customWidth="1"/>
    <col min="2080" max="2080" width="16.140625" style="2" bestFit="1" customWidth="1"/>
    <col min="2081" max="2081" width="9.85546875" style="2" bestFit="1" customWidth="1"/>
    <col min="2082" max="2084" width="8.28515625" style="2" customWidth="1"/>
    <col min="2085" max="2085" width="10.28515625" style="2" customWidth="1"/>
    <col min="2086" max="2086" width="9.140625" style="2" customWidth="1"/>
    <col min="2087" max="2087" width="10.28515625" style="2" customWidth="1"/>
    <col min="2088" max="2088" width="9.140625" style="2" customWidth="1"/>
    <col min="2089" max="2300" width="9.140625" style="2"/>
    <col min="2301" max="2301" width="3.140625" style="2" customWidth="1"/>
    <col min="2302" max="2302" width="7.28515625" style="2" bestFit="1" customWidth="1"/>
    <col min="2303" max="2304" width="7" style="2" bestFit="1" customWidth="1"/>
    <col min="2305" max="2305" width="6" style="2" bestFit="1" customWidth="1"/>
    <col min="2306" max="2306" width="6" style="2" customWidth="1"/>
    <col min="2307" max="2308" width="5" style="2" bestFit="1" customWidth="1"/>
    <col min="2309" max="2309" width="6" style="2" bestFit="1" customWidth="1"/>
    <col min="2310" max="2310" width="6.5703125" style="2" bestFit="1" customWidth="1"/>
    <col min="2311" max="2311" width="8.5703125" style="2" customWidth="1"/>
    <col min="2312" max="2312" width="5" style="2" bestFit="1" customWidth="1"/>
    <col min="2313" max="2313" width="7" style="2" bestFit="1" customWidth="1"/>
    <col min="2314" max="2314" width="6.85546875" style="2" customWidth="1"/>
    <col min="2315" max="2315" width="7.140625" style="2" customWidth="1"/>
    <col min="2316" max="2316" width="6" style="2" bestFit="1" customWidth="1"/>
    <col min="2317" max="2318" width="5" style="2" bestFit="1" customWidth="1"/>
    <col min="2319" max="2319" width="3.28515625" style="2" bestFit="1" customWidth="1"/>
    <col min="2320" max="2320" width="6" style="2" bestFit="1" customWidth="1"/>
    <col min="2321" max="2321" width="7.85546875" style="2" bestFit="1" customWidth="1"/>
    <col min="2322" max="2322" width="3.28515625" style="2" bestFit="1" customWidth="1"/>
    <col min="2323" max="2323" width="4" style="2" bestFit="1" customWidth="1"/>
    <col min="2324" max="2325" width="3.28515625" style="2" bestFit="1" customWidth="1"/>
    <col min="2326" max="2326" width="5" style="2" bestFit="1" customWidth="1"/>
    <col min="2327" max="2327" width="7.140625" style="2" bestFit="1" customWidth="1"/>
    <col min="2328" max="2328" width="5.7109375" style="2" bestFit="1" customWidth="1"/>
    <col min="2329" max="2329" width="5.85546875" style="2" customWidth="1"/>
    <col min="2330" max="2330" width="6.7109375" style="2" bestFit="1" customWidth="1"/>
    <col min="2331" max="2331" width="0" style="2" hidden="1" customWidth="1"/>
    <col min="2332" max="2332" width="6.42578125" style="2" customWidth="1"/>
    <col min="2333" max="2333" width="8.28515625" style="2" customWidth="1"/>
    <col min="2334" max="2334" width="10.140625" style="2" bestFit="1" customWidth="1"/>
    <col min="2335" max="2335" width="8.5703125" style="2" bestFit="1" customWidth="1"/>
    <col min="2336" max="2336" width="16.140625" style="2" bestFit="1" customWidth="1"/>
    <col min="2337" max="2337" width="9.85546875" style="2" bestFit="1" customWidth="1"/>
    <col min="2338" max="2340" width="8.28515625" style="2" customWidth="1"/>
    <col min="2341" max="2341" width="10.28515625" style="2" customWidth="1"/>
    <col min="2342" max="2342" width="9.140625" style="2" customWidth="1"/>
    <col min="2343" max="2343" width="10.28515625" style="2" customWidth="1"/>
    <col min="2344" max="2344" width="9.140625" style="2" customWidth="1"/>
    <col min="2345" max="2556" width="9.140625" style="2"/>
    <col min="2557" max="2557" width="3.140625" style="2" customWidth="1"/>
    <col min="2558" max="2558" width="7.28515625" style="2" bestFit="1" customWidth="1"/>
    <col min="2559" max="2560" width="7" style="2" bestFit="1" customWidth="1"/>
    <col min="2561" max="2561" width="6" style="2" bestFit="1" customWidth="1"/>
    <col min="2562" max="2562" width="6" style="2" customWidth="1"/>
    <col min="2563" max="2564" width="5" style="2" bestFit="1" customWidth="1"/>
    <col min="2565" max="2565" width="6" style="2" bestFit="1" customWidth="1"/>
    <col min="2566" max="2566" width="6.5703125" style="2" bestFit="1" customWidth="1"/>
    <col min="2567" max="2567" width="8.5703125" style="2" customWidth="1"/>
    <col min="2568" max="2568" width="5" style="2" bestFit="1" customWidth="1"/>
    <col min="2569" max="2569" width="7" style="2" bestFit="1" customWidth="1"/>
    <col min="2570" max="2570" width="6.85546875" style="2" customWidth="1"/>
    <col min="2571" max="2571" width="7.140625" style="2" customWidth="1"/>
    <col min="2572" max="2572" width="6" style="2" bestFit="1" customWidth="1"/>
    <col min="2573" max="2574" width="5" style="2" bestFit="1" customWidth="1"/>
    <col min="2575" max="2575" width="3.28515625" style="2" bestFit="1" customWidth="1"/>
    <col min="2576" max="2576" width="6" style="2" bestFit="1" customWidth="1"/>
    <col min="2577" max="2577" width="7.85546875" style="2" bestFit="1" customWidth="1"/>
    <col min="2578" max="2578" width="3.28515625" style="2" bestFit="1" customWidth="1"/>
    <col min="2579" max="2579" width="4" style="2" bestFit="1" customWidth="1"/>
    <col min="2580" max="2581" width="3.28515625" style="2" bestFit="1" customWidth="1"/>
    <col min="2582" max="2582" width="5" style="2" bestFit="1" customWidth="1"/>
    <col min="2583" max="2583" width="7.140625" style="2" bestFit="1" customWidth="1"/>
    <col min="2584" max="2584" width="5.7109375" style="2" bestFit="1" customWidth="1"/>
    <col min="2585" max="2585" width="5.85546875" style="2" customWidth="1"/>
    <col min="2586" max="2586" width="6.7109375" style="2" bestFit="1" customWidth="1"/>
    <col min="2587" max="2587" width="0" style="2" hidden="1" customWidth="1"/>
    <col min="2588" max="2588" width="6.42578125" style="2" customWidth="1"/>
    <col min="2589" max="2589" width="8.28515625" style="2" customWidth="1"/>
    <col min="2590" max="2590" width="10.140625" style="2" bestFit="1" customWidth="1"/>
    <col min="2591" max="2591" width="8.5703125" style="2" bestFit="1" customWidth="1"/>
    <col min="2592" max="2592" width="16.140625" style="2" bestFit="1" customWidth="1"/>
    <col min="2593" max="2593" width="9.85546875" style="2" bestFit="1" customWidth="1"/>
    <col min="2594" max="2596" width="8.28515625" style="2" customWidth="1"/>
    <col min="2597" max="2597" width="10.28515625" style="2" customWidth="1"/>
    <col min="2598" max="2598" width="9.140625" style="2" customWidth="1"/>
    <col min="2599" max="2599" width="10.28515625" style="2" customWidth="1"/>
    <col min="2600" max="2600" width="9.140625" style="2" customWidth="1"/>
    <col min="2601" max="2812" width="9.140625" style="2"/>
    <col min="2813" max="2813" width="3.140625" style="2" customWidth="1"/>
    <col min="2814" max="2814" width="7.28515625" style="2" bestFit="1" customWidth="1"/>
    <col min="2815" max="2816" width="7" style="2" bestFit="1" customWidth="1"/>
    <col min="2817" max="2817" width="6" style="2" bestFit="1" customWidth="1"/>
    <col min="2818" max="2818" width="6" style="2" customWidth="1"/>
    <col min="2819" max="2820" width="5" style="2" bestFit="1" customWidth="1"/>
    <col min="2821" max="2821" width="6" style="2" bestFit="1" customWidth="1"/>
    <col min="2822" max="2822" width="6.5703125" style="2" bestFit="1" customWidth="1"/>
    <col min="2823" max="2823" width="8.5703125" style="2" customWidth="1"/>
    <col min="2824" max="2824" width="5" style="2" bestFit="1" customWidth="1"/>
    <col min="2825" max="2825" width="7" style="2" bestFit="1" customWidth="1"/>
    <col min="2826" max="2826" width="6.85546875" style="2" customWidth="1"/>
    <col min="2827" max="2827" width="7.140625" style="2" customWidth="1"/>
    <col min="2828" max="2828" width="6" style="2" bestFit="1" customWidth="1"/>
    <col min="2829" max="2830" width="5" style="2" bestFit="1" customWidth="1"/>
    <col min="2831" max="2831" width="3.28515625" style="2" bestFit="1" customWidth="1"/>
    <col min="2832" max="2832" width="6" style="2" bestFit="1" customWidth="1"/>
    <col min="2833" max="2833" width="7.85546875" style="2" bestFit="1" customWidth="1"/>
    <col min="2834" max="2834" width="3.28515625" style="2" bestFit="1" customWidth="1"/>
    <col min="2835" max="2835" width="4" style="2" bestFit="1" customWidth="1"/>
    <col min="2836" max="2837" width="3.28515625" style="2" bestFit="1" customWidth="1"/>
    <col min="2838" max="2838" width="5" style="2" bestFit="1" customWidth="1"/>
    <col min="2839" max="2839" width="7.140625" style="2" bestFit="1" customWidth="1"/>
    <col min="2840" max="2840" width="5.7109375" style="2" bestFit="1" customWidth="1"/>
    <col min="2841" max="2841" width="5.85546875" style="2" customWidth="1"/>
    <col min="2842" max="2842" width="6.7109375" style="2" bestFit="1" customWidth="1"/>
    <col min="2843" max="2843" width="0" style="2" hidden="1" customWidth="1"/>
    <col min="2844" max="2844" width="6.42578125" style="2" customWidth="1"/>
    <col min="2845" max="2845" width="8.28515625" style="2" customWidth="1"/>
    <col min="2846" max="2846" width="10.140625" style="2" bestFit="1" customWidth="1"/>
    <col min="2847" max="2847" width="8.5703125" style="2" bestFit="1" customWidth="1"/>
    <col min="2848" max="2848" width="16.140625" style="2" bestFit="1" customWidth="1"/>
    <col min="2849" max="2849" width="9.85546875" style="2" bestFit="1" customWidth="1"/>
    <col min="2850" max="2852" width="8.28515625" style="2" customWidth="1"/>
    <col min="2853" max="2853" width="10.28515625" style="2" customWidth="1"/>
    <col min="2854" max="2854" width="9.140625" style="2" customWidth="1"/>
    <col min="2855" max="2855" width="10.28515625" style="2" customWidth="1"/>
    <col min="2856" max="2856" width="9.140625" style="2" customWidth="1"/>
    <col min="2857" max="3068" width="9.140625" style="2"/>
    <col min="3069" max="3069" width="3.140625" style="2" customWidth="1"/>
    <col min="3070" max="3070" width="7.28515625" style="2" bestFit="1" customWidth="1"/>
    <col min="3071" max="3072" width="7" style="2" bestFit="1" customWidth="1"/>
    <col min="3073" max="3073" width="6" style="2" bestFit="1" customWidth="1"/>
    <col min="3074" max="3074" width="6" style="2" customWidth="1"/>
    <col min="3075" max="3076" width="5" style="2" bestFit="1" customWidth="1"/>
    <col min="3077" max="3077" width="6" style="2" bestFit="1" customWidth="1"/>
    <col min="3078" max="3078" width="6.5703125" style="2" bestFit="1" customWidth="1"/>
    <col min="3079" max="3079" width="8.5703125" style="2" customWidth="1"/>
    <col min="3080" max="3080" width="5" style="2" bestFit="1" customWidth="1"/>
    <col min="3081" max="3081" width="7" style="2" bestFit="1" customWidth="1"/>
    <col min="3082" max="3082" width="6.85546875" style="2" customWidth="1"/>
    <col min="3083" max="3083" width="7.140625" style="2" customWidth="1"/>
    <col min="3084" max="3084" width="6" style="2" bestFit="1" customWidth="1"/>
    <col min="3085" max="3086" width="5" style="2" bestFit="1" customWidth="1"/>
    <col min="3087" max="3087" width="3.28515625" style="2" bestFit="1" customWidth="1"/>
    <col min="3088" max="3088" width="6" style="2" bestFit="1" customWidth="1"/>
    <col min="3089" max="3089" width="7.85546875" style="2" bestFit="1" customWidth="1"/>
    <col min="3090" max="3090" width="3.28515625" style="2" bestFit="1" customWidth="1"/>
    <col min="3091" max="3091" width="4" style="2" bestFit="1" customWidth="1"/>
    <col min="3092" max="3093" width="3.28515625" style="2" bestFit="1" customWidth="1"/>
    <col min="3094" max="3094" width="5" style="2" bestFit="1" customWidth="1"/>
    <col min="3095" max="3095" width="7.140625" style="2" bestFit="1" customWidth="1"/>
    <col min="3096" max="3096" width="5.7109375" style="2" bestFit="1" customWidth="1"/>
    <col min="3097" max="3097" width="5.85546875" style="2" customWidth="1"/>
    <col min="3098" max="3098" width="6.7109375" style="2" bestFit="1" customWidth="1"/>
    <col min="3099" max="3099" width="0" style="2" hidden="1" customWidth="1"/>
    <col min="3100" max="3100" width="6.42578125" style="2" customWidth="1"/>
    <col min="3101" max="3101" width="8.28515625" style="2" customWidth="1"/>
    <col min="3102" max="3102" width="10.140625" style="2" bestFit="1" customWidth="1"/>
    <col min="3103" max="3103" width="8.5703125" style="2" bestFit="1" customWidth="1"/>
    <col min="3104" max="3104" width="16.140625" style="2" bestFit="1" customWidth="1"/>
    <col min="3105" max="3105" width="9.85546875" style="2" bestFit="1" customWidth="1"/>
    <col min="3106" max="3108" width="8.28515625" style="2" customWidth="1"/>
    <col min="3109" max="3109" width="10.28515625" style="2" customWidth="1"/>
    <col min="3110" max="3110" width="9.140625" style="2" customWidth="1"/>
    <col min="3111" max="3111" width="10.28515625" style="2" customWidth="1"/>
    <col min="3112" max="3112" width="9.140625" style="2" customWidth="1"/>
    <col min="3113" max="3324" width="9.140625" style="2"/>
    <col min="3325" max="3325" width="3.140625" style="2" customWidth="1"/>
    <col min="3326" max="3326" width="7.28515625" style="2" bestFit="1" customWidth="1"/>
    <col min="3327" max="3328" width="7" style="2" bestFit="1" customWidth="1"/>
    <col min="3329" max="3329" width="6" style="2" bestFit="1" customWidth="1"/>
    <col min="3330" max="3330" width="6" style="2" customWidth="1"/>
    <col min="3331" max="3332" width="5" style="2" bestFit="1" customWidth="1"/>
    <col min="3333" max="3333" width="6" style="2" bestFit="1" customWidth="1"/>
    <col min="3334" max="3334" width="6.5703125" style="2" bestFit="1" customWidth="1"/>
    <col min="3335" max="3335" width="8.5703125" style="2" customWidth="1"/>
    <col min="3336" max="3336" width="5" style="2" bestFit="1" customWidth="1"/>
    <col min="3337" max="3337" width="7" style="2" bestFit="1" customWidth="1"/>
    <col min="3338" max="3338" width="6.85546875" style="2" customWidth="1"/>
    <col min="3339" max="3339" width="7.140625" style="2" customWidth="1"/>
    <col min="3340" max="3340" width="6" style="2" bestFit="1" customWidth="1"/>
    <col min="3341" max="3342" width="5" style="2" bestFit="1" customWidth="1"/>
    <col min="3343" max="3343" width="3.28515625" style="2" bestFit="1" customWidth="1"/>
    <col min="3344" max="3344" width="6" style="2" bestFit="1" customWidth="1"/>
    <col min="3345" max="3345" width="7.85546875" style="2" bestFit="1" customWidth="1"/>
    <col min="3346" max="3346" width="3.28515625" style="2" bestFit="1" customWidth="1"/>
    <col min="3347" max="3347" width="4" style="2" bestFit="1" customWidth="1"/>
    <col min="3348" max="3349" width="3.28515625" style="2" bestFit="1" customWidth="1"/>
    <col min="3350" max="3350" width="5" style="2" bestFit="1" customWidth="1"/>
    <col min="3351" max="3351" width="7.140625" style="2" bestFit="1" customWidth="1"/>
    <col min="3352" max="3352" width="5.7109375" style="2" bestFit="1" customWidth="1"/>
    <col min="3353" max="3353" width="5.85546875" style="2" customWidth="1"/>
    <col min="3354" max="3354" width="6.7109375" style="2" bestFit="1" customWidth="1"/>
    <col min="3355" max="3355" width="0" style="2" hidden="1" customWidth="1"/>
    <col min="3356" max="3356" width="6.42578125" style="2" customWidth="1"/>
    <col min="3357" max="3357" width="8.28515625" style="2" customWidth="1"/>
    <col min="3358" max="3358" width="10.140625" style="2" bestFit="1" customWidth="1"/>
    <col min="3359" max="3359" width="8.5703125" style="2" bestFit="1" customWidth="1"/>
    <col min="3360" max="3360" width="16.140625" style="2" bestFit="1" customWidth="1"/>
    <col min="3361" max="3361" width="9.85546875" style="2" bestFit="1" customWidth="1"/>
    <col min="3362" max="3364" width="8.28515625" style="2" customWidth="1"/>
    <col min="3365" max="3365" width="10.28515625" style="2" customWidth="1"/>
    <col min="3366" max="3366" width="9.140625" style="2" customWidth="1"/>
    <col min="3367" max="3367" width="10.28515625" style="2" customWidth="1"/>
    <col min="3368" max="3368" width="9.140625" style="2" customWidth="1"/>
    <col min="3369" max="3580" width="9.140625" style="2"/>
    <col min="3581" max="3581" width="3.140625" style="2" customWidth="1"/>
    <col min="3582" max="3582" width="7.28515625" style="2" bestFit="1" customWidth="1"/>
    <col min="3583" max="3584" width="7" style="2" bestFit="1" customWidth="1"/>
    <col min="3585" max="3585" width="6" style="2" bestFit="1" customWidth="1"/>
    <col min="3586" max="3586" width="6" style="2" customWidth="1"/>
    <col min="3587" max="3588" width="5" style="2" bestFit="1" customWidth="1"/>
    <col min="3589" max="3589" width="6" style="2" bestFit="1" customWidth="1"/>
    <col min="3590" max="3590" width="6.5703125" style="2" bestFit="1" customWidth="1"/>
    <col min="3591" max="3591" width="8.5703125" style="2" customWidth="1"/>
    <col min="3592" max="3592" width="5" style="2" bestFit="1" customWidth="1"/>
    <col min="3593" max="3593" width="7" style="2" bestFit="1" customWidth="1"/>
    <col min="3594" max="3594" width="6.85546875" style="2" customWidth="1"/>
    <col min="3595" max="3595" width="7.140625" style="2" customWidth="1"/>
    <col min="3596" max="3596" width="6" style="2" bestFit="1" customWidth="1"/>
    <col min="3597" max="3598" width="5" style="2" bestFit="1" customWidth="1"/>
    <col min="3599" max="3599" width="3.28515625" style="2" bestFit="1" customWidth="1"/>
    <col min="3600" max="3600" width="6" style="2" bestFit="1" customWidth="1"/>
    <col min="3601" max="3601" width="7.85546875" style="2" bestFit="1" customWidth="1"/>
    <col min="3602" max="3602" width="3.28515625" style="2" bestFit="1" customWidth="1"/>
    <col min="3603" max="3603" width="4" style="2" bestFit="1" customWidth="1"/>
    <col min="3604" max="3605" width="3.28515625" style="2" bestFit="1" customWidth="1"/>
    <col min="3606" max="3606" width="5" style="2" bestFit="1" customWidth="1"/>
    <col min="3607" max="3607" width="7.140625" style="2" bestFit="1" customWidth="1"/>
    <col min="3608" max="3608" width="5.7109375" style="2" bestFit="1" customWidth="1"/>
    <col min="3609" max="3609" width="5.85546875" style="2" customWidth="1"/>
    <col min="3610" max="3610" width="6.7109375" style="2" bestFit="1" customWidth="1"/>
    <col min="3611" max="3611" width="0" style="2" hidden="1" customWidth="1"/>
    <col min="3612" max="3612" width="6.42578125" style="2" customWidth="1"/>
    <col min="3613" max="3613" width="8.28515625" style="2" customWidth="1"/>
    <col min="3614" max="3614" width="10.140625" style="2" bestFit="1" customWidth="1"/>
    <col min="3615" max="3615" width="8.5703125" style="2" bestFit="1" customWidth="1"/>
    <col min="3616" max="3616" width="16.140625" style="2" bestFit="1" customWidth="1"/>
    <col min="3617" max="3617" width="9.85546875" style="2" bestFit="1" customWidth="1"/>
    <col min="3618" max="3620" width="8.28515625" style="2" customWidth="1"/>
    <col min="3621" max="3621" width="10.28515625" style="2" customWidth="1"/>
    <col min="3622" max="3622" width="9.140625" style="2" customWidth="1"/>
    <col min="3623" max="3623" width="10.28515625" style="2" customWidth="1"/>
    <col min="3624" max="3624" width="9.140625" style="2" customWidth="1"/>
    <col min="3625" max="3836" width="9.140625" style="2"/>
    <col min="3837" max="3837" width="3.140625" style="2" customWidth="1"/>
    <col min="3838" max="3838" width="7.28515625" style="2" bestFit="1" customWidth="1"/>
    <col min="3839" max="3840" width="7" style="2" bestFit="1" customWidth="1"/>
    <col min="3841" max="3841" width="6" style="2" bestFit="1" customWidth="1"/>
    <col min="3842" max="3842" width="6" style="2" customWidth="1"/>
    <col min="3843" max="3844" width="5" style="2" bestFit="1" customWidth="1"/>
    <col min="3845" max="3845" width="6" style="2" bestFit="1" customWidth="1"/>
    <col min="3846" max="3846" width="6.5703125" style="2" bestFit="1" customWidth="1"/>
    <col min="3847" max="3847" width="8.5703125" style="2" customWidth="1"/>
    <col min="3848" max="3848" width="5" style="2" bestFit="1" customWidth="1"/>
    <col min="3849" max="3849" width="7" style="2" bestFit="1" customWidth="1"/>
    <col min="3850" max="3850" width="6.85546875" style="2" customWidth="1"/>
    <col min="3851" max="3851" width="7.140625" style="2" customWidth="1"/>
    <col min="3852" max="3852" width="6" style="2" bestFit="1" customWidth="1"/>
    <col min="3853" max="3854" width="5" style="2" bestFit="1" customWidth="1"/>
    <col min="3855" max="3855" width="3.28515625" style="2" bestFit="1" customWidth="1"/>
    <col min="3856" max="3856" width="6" style="2" bestFit="1" customWidth="1"/>
    <col min="3857" max="3857" width="7.85546875" style="2" bestFit="1" customWidth="1"/>
    <col min="3858" max="3858" width="3.28515625" style="2" bestFit="1" customWidth="1"/>
    <col min="3859" max="3859" width="4" style="2" bestFit="1" customWidth="1"/>
    <col min="3860" max="3861" width="3.28515625" style="2" bestFit="1" customWidth="1"/>
    <col min="3862" max="3862" width="5" style="2" bestFit="1" customWidth="1"/>
    <col min="3863" max="3863" width="7.140625" style="2" bestFit="1" customWidth="1"/>
    <col min="3864" max="3864" width="5.7109375" style="2" bestFit="1" customWidth="1"/>
    <col min="3865" max="3865" width="5.85546875" style="2" customWidth="1"/>
    <col min="3866" max="3866" width="6.7109375" style="2" bestFit="1" customWidth="1"/>
    <col min="3867" max="3867" width="0" style="2" hidden="1" customWidth="1"/>
    <col min="3868" max="3868" width="6.42578125" style="2" customWidth="1"/>
    <col min="3869" max="3869" width="8.28515625" style="2" customWidth="1"/>
    <col min="3870" max="3870" width="10.140625" style="2" bestFit="1" customWidth="1"/>
    <col min="3871" max="3871" width="8.5703125" style="2" bestFit="1" customWidth="1"/>
    <col min="3872" max="3872" width="16.140625" style="2" bestFit="1" customWidth="1"/>
    <col min="3873" max="3873" width="9.85546875" style="2" bestFit="1" customWidth="1"/>
    <col min="3874" max="3876" width="8.28515625" style="2" customWidth="1"/>
    <col min="3877" max="3877" width="10.28515625" style="2" customWidth="1"/>
    <col min="3878" max="3878" width="9.140625" style="2" customWidth="1"/>
    <col min="3879" max="3879" width="10.28515625" style="2" customWidth="1"/>
    <col min="3880" max="3880" width="9.140625" style="2" customWidth="1"/>
    <col min="3881" max="4092" width="9.140625" style="2"/>
    <col min="4093" max="4093" width="3.140625" style="2" customWidth="1"/>
    <col min="4094" max="4094" width="7.28515625" style="2" bestFit="1" customWidth="1"/>
    <col min="4095" max="4096" width="7" style="2" bestFit="1" customWidth="1"/>
    <col min="4097" max="4097" width="6" style="2" bestFit="1" customWidth="1"/>
    <col min="4098" max="4098" width="6" style="2" customWidth="1"/>
    <col min="4099" max="4100" width="5" style="2" bestFit="1" customWidth="1"/>
    <col min="4101" max="4101" width="6" style="2" bestFit="1" customWidth="1"/>
    <col min="4102" max="4102" width="6.5703125" style="2" bestFit="1" customWidth="1"/>
    <col min="4103" max="4103" width="8.5703125" style="2" customWidth="1"/>
    <col min="4104" max="4104" width="5" style="2" bestFit="1" customWidth="1"/>
    <col min="4105" max="4105" width="7" style="2" bestFit="1" customWidth="1"/>
    <col min="4106" max="4106" width="6.85546875" style="2" customWidth="1"/>
    <col min="4107" max="4107" width="7.140625" style="2" customWidth="1"/>
    <col min="4108" max="4108" width="6" style="2" bestFit="1" customWidth="1"/>
    <col min="4109" max="4110" width="5" style="2" bestFit="1" customWidth="1"/>
    <col min="4111" max="4111" width="3.28515625" style="2" bestFit="1" customWidth="1"/>
    <col min="4112" max="4112" width="6" style="2" bestFit="1" customWidth="1"/>
    <col min="4113" max="4113" width="7.85546875" style="2" bestFit="1" customWidth="1"/>
    <col min="4114" max="4114" width="3.28515625" style="2" bestFit="1" customWidth="1"/>
    <col min="4115" max="4115" width="4" style="2" bestFit="1" customWidth="1"/>
    <col min="4116" max="4117" width="3.28515625" style="2" bestFit="1" customWidth="1"/>
    <col min="4118" max="4118" width="5" style="2" bestFit="1" customWidth="1"/>
    <col min="4119" max="4119" width="7.140625" style="2" bestFit="1" customWidth="1"/>
    <col min="4120" max="4120" width="5.7109375" style="2" bestFit="1" customWidth="1"/>
    <col min="4121" max="4121" width="5.85546875" style="2" customWidth="1"/>
    <col min="4122" max="4122" width="6.7109375" style="2" bestFit="1" customWidth="1"/>
    <col min="4123" max="4123" width="0" style="2" hidden="1" customWidth="1"/>
    <col min="4124" max="4124" width="6.42578125" style="2" customWidth="1"/>
    <col min="4125" max="4125" width="8.28515625" style="2" customWidth="1"/>
    <col min="4126" max="4126" width="10.140625" style="2" bestFit="1" customWidth="1"/>
    <col min="4127" max="4127" width="8.5703125" style="2" bestFit="1" customWidth="1"/>
    <col min="4128" max="4128" width="16.140625" style="2" bestFit="1" customWidth="1"/>
    <col min="4129" max="4129" width="9.85546875" style="2" bestFit="1" customWidth="1"/>
    <col min="4130" max="4132" width="8.28515625" style="2" customWidth="1"/>
    <col min="4133" max="4133" width="10.28515625" style="2" customWidth="1"/>
    <col min="4134" max="4134" width="9.140625" style="2" customWidth="1"/>
    <col min="4135" max="4135" width="10.28515625" style="2" customWidth="1"/>
    <col min="4136" max="4136" width="9.140625" style="2" customWidth="1"/>
    <col min="4137" max="4348" width="9.140625" style="2"/>
    <col min="4349" max="4349" width="3.140625" style="2" customWidth="1"/>
    <col min="4350" max="4350" width="7.28515625" style="2" bestFit="1" customWidth="1"/>
    <col min="4351" max="4352" width="7" style="2" bestFit="1" customWidth="1"/>
    <col min="4353" max="4353" width="6" style="2" bestFit="1" customWidth="1"/>
    <col min="4354" max="4354" width="6" style="2" customWidth="1"/>
    <col min="4355" max="4356" width="5" style="2" bestFit="1" customWidth="1"/>
    <col min="4357" max="4357" width="6" style="2" bestFit="1" customWidth="1"/>
    <col min="4358" max="4358" width="6.5703125" style="2" bestFit="1" customWidth="1"/>
    <col min="4359" max="4359" width="8.5703125" style="2" customWidth="1"/>
    <col min="4360" max="4360" width="5" style="2" bestFit="1" customWidth="1"/>
    <col min="4361" max="4361" width="7" style="2" bestFit="1" customWidth="1"/>
    <col min="4362" max="4362" width="6.85546875" style="2" customWidth="1"/>
    <col min="4363" max="4363" width="7.140625" style="2" customWidth="1"/>
    <col min="4364" max="4364" width="6" style="2" bestFit="1" customWidth="1"/>
    <col min="4365" max="4366" width="5" style="2" bestFit="1" customWidth="1"/>
    <col min="4367" max="4367" width="3.28515625" style="2" bestFit="1" customWidth="1"/>
    <col min="4368" max="4368" width="6" style="2" bestFit="1" customWidth="1"/>
    <col min="4369" max="4369" width="7.85546875" style="2" bestFit="1" customWidth="1"/>
    <col min="4370" max="4370" width="3.28515625" style="2" bestFit="1" customWidth="1"/>
    <col min="4371" max="4371" width="4" style="2" bestFit="1" customWidth="1"/>
    <col min="4372" max="4373" width="3.28515625" style="2" bestFit="1" customWidth="1"/>
    <col min="4374" max="4374" width="5" style="2" bestFit="1" customWidth="1"/>
    <col min="4375" max="4375" width="7.140625" style="2" bestFit="1" customWidth="1"/>
    <col min="4376" max="4376" width="5.7109375" style="2" bestFit="1" customWidth="1"/>
    <col min="4377" max="4377" width="5.85546875" style="2" customWidth="1"/>
    <col min="4378" max="4378" width="6.7109375" style="2" bestFit="1" customWidth="1"/>
    <col min="4379" max="4379" width="0" style="2" hidden="1" customWidth="1"/>
    <col min="4380" max="4380" width="6.42578125" style="2" customWidth="1"/>
    <col min="4381" max="4381" width="8.28515625" style="2" customWidth="1"/>
    <col min="4382" max="4382" width="10.140625" style="2" bestFit="1" customWidth="1"/>
    <col min="4383" max="4383" width="8.5703125" style="2" bestFit="1" customWidth="1"/>
    <col min="4384" max="4384" width="16.140625" style="2" bestFit="1" customWidth="1"/>
    <col min="4385" max="4385" width="9.85546875" style="2" bestFit="1" customWidth="1"/>
    <col min="4386" max="4388" width="8.28515625" style="2" customWidth="1"/>
    <col min="4389" max="4389" width="10.28515625" style="2" customWidth="1"/>
    <col min="4390" max="4390" width="9.140625" style="2" customWidth="1"/>
    <col min="4391" max="4391" width="10.28515625" style="2" customWidth="1"/>
    <col min="4392" max="4392" width="9.140625" style="2" customWidth="1"/>
    <col min="4393" max="4604" width="9.140625" style="2"/>
    <col min="4605" max="4605" width="3.140625" style="2" customWidth="1"/>
    <col min="4606" max="4606" width="7.28515625" style="2" bestFit="1" customWidth="1"/>
    <col min="4607" max="4608" width="7" style="2" bestFit="1" customWidth="1"/>
    <col min="4609" max="4609" width="6" style="2" bestFit="1" customWidth="1"/>
    <col min="4610" max="4610" width="6" style="2" customWidth="1"/>
    <col min="4611" max="4612" width="5" style="2" bestFit="1" customWidth="1"/>
    <col min="4613" max="4613" width="6" style="2" bestFit="1" customWidth="1"/>
    <col min="4614" max="4614" width="6.5703125" style="2" bestFit="1" customWidth="1"/>
    <col min="4615" max="4615" width="8.5703125" style="2" customWidth="1"/>
    <col min="4616" max="4616" width="5" style="2" bestFit="1" customWidth="1"/>
    <col min="4617" max="4617" width="7" style="2" bestFit="1" customWidth="1"/>
    <col min="4618" max="4618" width="6.85546875" style="2" customWidth="1"/>
    <col min="4619" max="4619" width="7.140625" style="2" customWidth="1"/>
    <col min="4620" max="4620" width="6" style="2" bestFit="1" customWidth="1"/>
    <col min="4621" max="4622" width="5" style="2" bestFit="1" customWidth="1"/>
    <col min="4623" max="4623" width="3.28515625" style="2" bestFit="1" customWidth="1"/>
    <col min="4624" max="4624" width="6" style="2" bestFit="1" customWidth="1"/>
    <col min="4625" max="4625" width="7.85546875" style="2" bestFit="1" customWidth="1"/>
    <col min="4626" max="4626" width="3.28515625" style="2" bestFit="1" customWidth="1"/>
    <col min="4627" max="4627" width="4" style="2" bestFit="1" customWidth="1"/>
    <col min="4628" max="4629" width="3.28515625" style="2" bestFit="1" customWidth="1"/>
    <col min="4630" max="4630" width="5" style="2" bestFit="1" customWidth="1"/>
    <col min="4631" max="4631" width="7.140625" style="2" bestFit="1" customWidth="1"/>
    <col min="4632" max="4632" width="5.7109375" style="2" bestFit="1" customWidth="1"/>
    <col min="4633" max="4633" width="5.85546875" style="2" customWidth="1"/>
    <col min="4634" max="4634" width="6.7109375" style="2" bestFit="1" customWidth="1"/>
    <col min="4635" max="4635" width="0" style="2" hidden="1" customWidth="1"/>
    <col min="4636" max="4636" width="6.42578125" style="2" customWidth="1"/>
    <col min="4637" max="4637" width="8.28515625" style="2" customWidth="1"/>
    <col min="4638" max="4638" width="10.140625" style="2" bestFit="1" customWidth="1"/>
    <col min="4639" max="4639" width="8.5703125" style="2" bestFit="1" customWidth="1"/>
    <col min="4640" max="4640" width="16.140625" style="2" bestFit="1" customWidth="1"/>
    <col min="4641" max="4641" width="9.85546875" style="2" bestFit="1" customWidth="1"/>
    <col min="4642" max="4644" width="8.28515625" style="2" customWidth="1"/>
    <col min="4645" max="4645" width="10.28515625" style="2" customWidth="1"/>
    <col min="4646" max="4646" width="9.140625" style="2" customWidth="1"/>
    <col min="4647" max="4647" width="10.28515625" style="2" customWidth="1"/>
    <col min="4648" max="4648" width="9.140625" style="2" customWidth="1"/>
    <col min="4649" max="4860" width="9.140625" style="2"/>
    <col min="4861" max="4861" width="3.140625" style="2" customWidth="1"/>
    <col min="4862" max="4862" width="7.28515625" style="2" bestFit="1" customWidth="1"/>
    <col min="4863" max="4864" width="7" style="2" bestFit="1" customWidth="1"/>
    <col min="4865" max="4865" width="6" style="2" bestFit="1" customWidth="1"/>
    <col min="4866" max="4866" width="6" style="2" customWidth="1"/>
    <col min="4867" max="4868" width="5" style="2" bestFit="1" customWidth="1"/>
    <col min="4869" max="4869" width="6" style="2" bestFit="1" customWidth="1"/>
    <col min="4870" max="4870" width="6.5703125" style="2" bestFit="1" customWidth="1"/>
    <col min="4871" max="4871" width="8.5703125" style="2" customWidth="1"/>
    <col min="4872" max="4872" width="5" style="2" bestFit="1" customWidth="1"/>
    <col min="4873" max="4873" width="7" style="2" bestFit="1" customWidth="1"/>
    <col min="4874" max="4874" width="6.85546875" style="2" customWidth="1"/>
    <col min="4875" max="4875" width="7.140625" style="2" customWidth="1"/>
    <col min="4876" max="4876" width="6" style="2" bestFit="1" customWidth="1"/>
    <col min="4877" max="4878" width="5" style="2" bestFit="1" customWidth="1"/>
    <col min="4879" max="4879" width="3.28515625" style="2" bestFit="1" customWidth="1"/>
    <col min="4880" max="4880" width="6" style="2" bestFit="1" customWidth="1"/>
    <col min="4881" max="4881" width="7.85546875" style="2" bestFit="1" customWidth="1"/>
    <col min="4882" max="4882" width="3.28515625" style="2" bestFit="1" customWidth="1"/>
    <col min="4883" max="4883" width="4" style="2" bestFit="1" customWidth="1"/>
    <col min="4884" max="4885" width="3.28515625" style="2" bestFit="1" customWidth="1"/>
    <col min="4886" max="4886" width="5" style="2" bestFit="1" customWidth="1"/>
    <col min="4887" max="4887" width="7.140625" style="2" bestFit="1" customWidth="1"/>
    <col min="4888" max="4888" width="5.7109375" style="2" bestFit="1" customWidth="1"/>
    <col min="4889" max="4889" width="5.85546875" style="2" customWidth="1"/>
    <col min="4890" max="4890" width="6.7109375" style="2" bestFit="1" customWidth="1"/>
    <col min="4891" max="4891" width="0" style="2" hidden="1" customWidth="1"/>
    <col min="4892" max="4892" width="6.42578125" style="2" customWidth="1"/>
    <col min="4893" max="4893" width="8.28515625" style="2" customWidth="1"/>
    <col min="4894" max="4894" width="10.140625" style="2" bestFit="1" customWidth="1"/>
    <col min="4895" max="4895" width="8.5703125" style="2" bestFit="1" customWidth="1"/>
    <col min="4896" max="4896" width="16.140625" style="2" bestFit="1" customWidth="1"/>
    <col min="4897" max="4897" width="9.85546875" style="2" bestFit="1" customWidth="1"/>
    <col min="4898" max="4900" width="8.28515625" style="2" customWidth="1"/>
    <col min="4901" max="4901" width="10.28515625" style="2" customWidth="1"/>
    <col min="4902" max="4902" width="9.140625" style="2" customWidth="1"/>
    <col min="4903" max="4903" width="10.28515625" style="2" customWidth="1"/>
    <col min="4904" max="4904" width="9.140625" style="2" customWidth="1"/>
    <col min="4905" max="5116" width="9.140625" style="2"/>
    <col min="5117" max="5117" width="3.140625" style="2" customWidth="1"/>
    <col min="5118" max="5118" width="7.28515625" style="2" bestFit="1" customWidth="1"/>
    <col min="5119" max="5120" width="7" style="2" bestFit="1" customWidth="1"/>
    <col min="5121" max="5121" width="6" style="2" bestFit="1" customWidth="1"/>
    <col min="5122" max="5122" width="6" style="2" customWidth="1"/>
    <col min="5123" max="5124" width="5" style="2" bestFit="1" customWidth="1"/>
    <col min="5125" max="5125" width="6" style="2" bestFit="1" customWidth="1"/>
    <col min="5126" max="5126" width="6.5703125" style="2" bestFit="1" customWidth="1"/>
    <col min="5127" max="5127" width="8.5703125" style="2" customWidth="1"/>
    <col min="5128" max="5128" width="5" style="2" bestFit="1" customWidth="1"/>
    <col min="5129" max="5129" width="7" style="2" bestFit="1" customWidth="1"/>
    <col min="5130" max="5130" width="6.85546875" style="2" customWidth="1"/>
    <col min="5131" max="5131" width="7.140625" style="2" customWidth="1"/>
    <col min="5132" max="5132" width="6" style="2" bestFit="1" customWidth="1"/>
    <col min="5133" max="5134" width="5" style="2" bestFit="1" customWidth="1"/>
    <col min="5135" max="5135" width="3.28515625" style="2" bestFit="1" customWidth="1"/>
    <col min="5136" max="5136" width="6" style="2" bestFit="1" customWidth="1"/>
    <col min="5137" max="5137" width="7.85546875" style="2" bestFit="1" customWidth="1"/>
    <col min="5138" max="5138" width="3.28515625" style="2" bestFit="1" customWidth="1"/>
    <col min="5139" max="5139" width="4" style="2" bestFit="1" customWidth="1"/>
    <col min="5140" max="5141" width="3.28515625" style="2" bestFit="1" customWidth="1"/>
    <col min="5142" max="5142" width="5" style="2" bestFit="1" customWidth="1"/>
    <col min="5143" max="5143" width="7.140625" style="2" bestFit="1" customWidth="1"/>
    <col min="5144" max="5144" width="5.7109375" style="2" bestFit="1" customWidth="1"/>
    <col min="5145" max="5145" width="5.85546875" style="2" customWidth="1"/>
    <col min="5146" max="5146" width="6.7109375" style="2" bestFit="1" customWidth="1"/>
    <col min="5147" max="5147" width="0" style="2" hidden="1" customWidth="1"/>
    <col min="5148" max="5148" width="6.42578125" style="2" customWidth="1"/>
    <col min="5149" max="5149" width="8.28515625" style="2" customWidth="1"/>
    <col min="5150" max="5150" width="10.140625" style="2" bestFit="1" customWidth="1"/>
    <col min="5151" max="5151" width="8.5703125" style="2" bestFit="1" customWidth="1"/>
    <col min="5152" max="5152" width="16.140625" style="2" bestFit="1" customWidth="1"/>
    <col min="5153" max="5153" width="9.85546875" style="2" bestFit="1" customWidth="1"/>
    <col min="5154" max="5156" width="8.28515625" style="2" customWidth="1"/>
    <col min="5157" max="5157" width="10.28515625" style="2" customWidth="1"/>
    <col min="5158" max="5158" width="9.140625" style="2" customWidth="1"/>
    <col min="5159" max="5159" width="10.28515625" style="2" customWidth="1"/>
    <col min="5160" max="5160" width="9.140625" style="2" customWidth="1"/>
    <col min="5161" max="5372" width="9.140625" style="2"/>
    <col min="5373" max="5373" width="3.140625" style="2" customWidth="1"/>
    <col min="5374" max="5374" width="7.28515625" style="2" bestFit="1" customWidth="1"/>
    <col min="5375" max="5376" width="7" style="2" bestFit="1" customWidth="1"/>
    <col min="5377" max="5377" width="6" style="2" bestFit="1" customWidth="1"/>
    <col min="5378" max="5378" width="6" style="2" customWidth="1"/>
    <col min="5379" max="5380" width="5" style="2" bestFit="1" customWidth="1"/>
    <col min="5381" max="5381" width="6" style="2" bestFit="1" customWidth="1"/>
    <col min="5382" max="5382" width="6.5703125" style="2" bestFit="1" customWidth="1"/>
    <col min="5383" max="5383" width="8.5703125" style="2" customWidth="1"/>
    <col min="5384" max="5384" width="5" style="2" bestFit="1" customWidth="1"/>
    <col min="5385" max="5385" width="7" style="2" bestFit="1" customWidth="1"/>
    <col min="5386" max="5386" width="6.85546875" style="2" customWidth="1"/>
    <col min="5387" max="5387" width="7.140625" style="2" customWidth="1"/>
    <col min="5388" max="5388" width="6" style="2" bestFit="1" customWidth="1"/>
    <col min="5389" max="5390" width="5" style="2" bestFit="1" customWidth="1"/>
    <col min="5391" max="5391" width="3.28515625" style="2" bestFit="1" customWidth="1"/>
    <col min="5392" max="5392" width="6" style="2" bestFit="1" customWidth="1"/>
    <col min="5393" max="5393" width="7.85546875" style="2" bestFit="1" customWidth="1"/>
    <col min="5394" max="5394" width="3.28515625" style="2" bestFit="1" customWidth="1"/>
    <col min="5395" max="5395" width="4" style="2" bestFit="1" customWidth="1"/>
    <col min="5396" max="5397" width="3.28515625" style="2" bestFit="1" customWidth="1"/>
    <col min="5398" max="5398" width="5" style="2" bestFit="1" customWidth="1"/>
    <col min="5399" max="5399" width="7.140625" style="2" bestFit="1" customWidth="1"/>
    <col min="5400" max="5400" width="5.7109375" style="2" bestFit="1" customWidth="1"/>
    <col min="5401" max="5401" width="5.85546875" style="2" customWidth="1"/>
    <col min="5402" max="5402" width="6.7109375" style="2" bestFit="1" customWidth="1"/>
    <col min="5403" max="5403" width="0" style="2" hidden="1" customWidth="1"/>
    <col min="5404" max="5404" width="6.42578125" style="2" customWidth="1"/>
    <col min="5405" max="5405" width="8.28515625" style="2" customWidth="1"/>
    <col min="5406" max="5406" width="10.140625" style="2" bestFit="1" customWidth="1"/>
    <col min="5407" max="5407" width="8.5703125" style="2" bestFit="1" customWidth="1"/>
    <col min="5408" max="5408" width="16.140625" style="2" bestFit="1" customWidth="1"/>
    <col min="5409" max="5409" width="9.85546875" style="2" bestFit="1" customWidth="1"/>
    <col min="5410" max="5412" width="8.28515625" style="2" customWidth="1"/>
    <col min="5413" max="5413" width="10.28515625" style="2" customWidth="1"/>
    <col min="5414" max="5414" width="9.140625" style="2" customWidth="1"/>
    <col min="5415" max="5415" width="10.28515625" style="2" customWidth="1"/>
    <col min="5416" max="5416" width="9.140625" style="2" customWidth="1"/>
    <col min="5417" max="5628" width="9.140625" style="2"/>
    <col min="5629" max="5629" width="3.140625" style="2" customWidth="1"/>
    <col min="5630" max="5630" width="7.28515625" style="2" bestFit="1" customWidth="1"/>
    <col min="5631" max="5632" width="7" style="2" bestFit="1" customWidth="1"/>
    <col min="5633" max="5633" width="6" style="2" bestFit="1" customWidth="1"/>
    <col min="5634" max="5634" width="6" style="2" customWidth="1"/>
    <col min="5635" max="5636" width="5" style="2" bestFit="1" customWidth="1"/>
    <col min="5637" max="5637" width="6" style="2" bestFit="1" customWidth="1"/>
    <col min="5638" max="5638" width="6.5703125" style="2" bestFit="1" customWidth="1"/>
    <col min="5639" max="5639" width="8.5703125" style="2" customWidth="1"/>
    <col min="5640" max="5640" width="5" style="2" bestFit="1" customWidth="1"/>
    <col min="5641" max="5641" width="7" style="2" bestFit="1" customWidth="1"/>
    <col min="5642" max="5642" width="6.85546875" style="2" customWidth="1"/>
    <col min="5643" max="5643" width="7.140625" style="2" customWidth="1"/>
    <col min="5644" max="5644" width="6" style="2" bestFit="1" customWidth="1"/>
    <col min="5645" max="5646" width="5" style="2" bestFit="1" customWidth="1"/>
    <col min="5647" max="5647" width="3.28515625" style="2" bestFit="1" customWidth="1"/>
    <col min="5648" max="5648" width="6" style="2" bestFit="1" customWidth="1"/>
    <col min="5649" max="5649" width="7.85546875" style="2" bestFit="1" customWidth="1"/>
    <col min="5650" max="5650" width="3.28515625" style="2" bestFit="1" customWidth="1"/>
    <col min="5651" max="5651" width="4" style="2" bestFit="1" customWidth="1"/>
    <col min="5652" max="5653" width="3.28515625" style="2" bestFit="1" customWidth="1"/>
    <col min="5654" max="5654" width="5" style="2" bestFit="1" customWidth="1"/>
    <col min="5655" max="5655" width="7.140625" style="2" bestFit="1" customWidth="1"/>
    <col min="5656" max="5656" width="5.7109375" style="2" bestFit="1" customWidth="1"/>
    <col min="5657" max="5657" width="5.85546875" style="2" customWidth="1"/>
    <col min="5658" max="5658" width="6.7109375" style="2" bestFit="1" customWidth="1"/>
    <col min="5659" max="5659" width="0" style="2" hidden="1" customWidth="1"/>
    <col min="5660" max="5660" width="6.42578125" style="2" customWidth="1"/>
    <col min="5661" max="5661" width="8.28515625" style="2" customWidth="1"/>
    <col min="5662" max="5662" width="10.140625" style="2" bestFit="1" customWidth="1"/>
    <col min="5663" max="5663" width="8.5703125" style="2" bestFit="1" customWidth="1"/>
    <col min="5664" max="5664" width="16.140625" style="2" bestFit="1" customWidth="1"/>
    <col min="5665" max="5665" width="9.85546875" style="2" bestFit="1" customWidth="1"/>
    <col min="5666" max="5668" width="8.28515625" style="2" customWidth="1"/>
    <col min="5669" max="5669" width="10.28515625" style="2" customWidth="1"/>
    <col min="5670" max="5670" width="9.140625" style="2" customWidth="1"/>
    <col min="5671" max="5671" width="10.28515625" style="2" customWidth="1"/>
    <col min="5672" max="5672" width="9.140625" style="2" customWidth="1"/>
    <col min="5673" max="5884" width="9.140625" style="2"/>
    <col min="5885" max="5885" width="3.140625" style="2" customWidth="1"/>
    <col min="5886" max="5886" width="7.28515625" style="2" bestFit="1" customWidth="1"/>
    <col min="5887" max="5888" width="7" style="2" bestFit="1" customWidth="1"/>
    <col min="5889" max="5889" width="6" style="2" bestFit="1" customWidth="1"/>
    <col min="5890" max="5890" width="6" style="2" customWidth="1"/>
    <col min="5891" max="5892" width="5" style="2" bestFit="1" customWidth="1"/>
    <col min="5893" max="5893" width="6" style="2" bestFit="1" customWidth="1"/>
    <col min="5894" max="5894" width="6.5703125" style="2" bestFit="1" customWidth="1"/>
    <col min="5895" max="5895" width="8.5703125" style="2" customWidth="1"/>
    <col min="5896" max="5896" width="5" style="2" bestFit="1" customWidth="1"/>
    <col min="5897" max="5897" width="7" style="2" bestFit="1" customWidth="1"/>
    <col min="5898" max="5898" width="6.85546875" style="2" customWidth="1"/>
    <col min="5899" max="5899" width="7.140625" style="2" customWidth="1"/>
    <col min="5900" max="5900" width="6" style="2" bestFit="1" customWidth="1"/>
    <col min="5901" max="5902" width="5" style="2" bestFit="1" customWidth="1"/>
    <col min="5903" max="5903" width="3.28515625" style="2" bestFit="1" customWidth="1"/>
    <col min="5904" max="5904" width="6" style="2" bestFit="1" customWidth="1"/>
    <col min="5905" max="5905" width="7.85546875" style="2" bestFit="1" customWidth="1"/>
    <col min="5906" max="5906" width="3.28515625" style="2" bestFit="1" customWidth="1"/>
    <col min="5907" max="5907" width="4" style="2" bestFit="1" customWidth="1"/>
    <col min="5908" max="5909" width="3.28515625" style="2" bestFit="1" customWidth="1"/>
    <col min="5910" max="5910" width="5" style="2" bestFit="1" customWidth="1"/>
    <col min="5911" max="5911" width="7.140625" style="2" bestFit="1" customWidth="1"/>
    <col min="5912" max="5912" width="5.7109375" style="2" bestFit="1" customWidth="1"/>
    <col min="5913" max="5913" width="5.85546875" style="2" customWidth="1"/>
    <col min="5914" max="5914" width="6.7109375" style="2" bestFit="1" customWidth="1"/>
    <col min="5915" max="5915" width="0" style="2" hidden="1" customWidth="1"/>
    <col min="5916" max="5916" width="6.42578125" style="2" customWidth="1"/>
    <col min="5917" max="5917" width="8.28515625" style="2" customWidth="1"/>
    <col min="5918" max="5918" width="10.140625" style="2" bestFit="1" customWidth="1"/>
    <col min="5919" max="5919" width="8.5703125" style="2" bestFit="1" customWidth="1"/>
    <col min="5920" max="5920" width="16.140625" style="2" bestFit="1" customWidth="1"/>
    <col min="5921" max="5921" width="9.85546875" style="2" bestFit="1" customWidth="1"/>
    <col min="5922" max="5924" width="8.28515625" style="2" customWidth="1"/>
    <col min="5925" max="5925" width="10.28515625" style="2" customWidth="1"/>
    <col min="5926" max="5926" width="9.140625" style="2" customWidth="1"/>
    <col min="5927" max="5927" width="10.28515625" style="2" customWidth="1"/>
    <col min="5928" max="5928" width="9.140625" style="2" customWidth="1"/>
    <col min="5929" max="6140" width="9.140625" style="2"/>
    <col min="6141" max="6141" width="3.140625" style="2" customWidth="1"/>
    <col min="6142" max="6142" width="7.28515625" style="2" bestFit="1" customWidth="1"/>
    <col min="6143" max="6144" width="7" style="2" bestFit="1" customWidth="1"/>
    <col min="6145" max="6145" width="6" style="2" bestFit="1" customWidth="1"/>
    <col min="6146" max="6146" width="6" style="2" customWidth="1"/>
    <col min="6147" max="6148" width="5" style="2" bestFit="1" customWidth="1"/>
    <col min="6149" max="6149" width="6" style="2" bestFit="1" customWidth="1"/>
    <col min="6150" max="6150" width="6.5703125" style="2" bestFit="1" customWidth="1"/>
    <col min="6151" max="6151" width="8.5703125" style="2" customWidth="1"/>
    <col min="6152" max="6152" width="5" style="2" bestFit="1" customWidth="1"/>
    <col min="6153" max="6153" width="7" style="2" bestFit="1" customWidth="1"/>
    <col min="6154" max="6154" width="6.85546875" style="2" customWidth="1"/>
    <col min="6155" max="6155" width="7.140625" style="2" customWidth="1"/>
    <col min="6156" max="6156" width="6" style="2" bestFit="1" customWidth="1"/>
    <col min="6157" max="6158" width="5" style="2" bestFit="1" customWidth="1"/>
    <col min="6159" max="6159" width="3.28515625" style="2" bestFit="1" customWidth="1"/>
    <col min="6160" max="6160" width="6" style="2" bestFit="1" customWidth="1"/>
    <col min="6161" max="6161" width="7.85546875" style="2" bestFit="1" customWidth="1"/>
    <col min="6162" max="6162" width="3.28515625" style="2" bestFit="1" customWidth="1"/>
    <col min="6163" max="6163" width="4" style="2" bestFit="1" customWidth="1"/>
    <col min="6164" max="6165" width="3.28515625" style="2" bestFit="1" customWidth="1"/>
    <col min="6166" max="6166" width="5" style="2" bestFit="1" customWidth="1"/>
    <col min="6167" max="6167" width="7.140625" style="2" bestFit="1" customWidth="1"/>
    <col min="6168" max="6168" width="5.7109375" style="2" bestFit="1" customWidth="1"/>
    <col min="6169" max="6169" width="5.85546875" style="2" customWidth="1"/>
    <col min="6170" max="6170" width="6.7109375" style="2" bestFit="1" customWidth="1"/>
    <col min="6171" max="6171" width="0" style="2" hidden="1" customWidth="1"/>
    <col min="6172" max="6172" width="6.42578125" style="2" customWidth="1"/>
    <col min="6173" max="6173" width="8.28515625" style="2" customWidth="1"/>
    <col min="6174" max="6174" width="10.140625" style="2" bestFit="1" customWidth="1"/>
    <col min="6175" max="6175" width="8.5703125" style="2" bestFit="1" customWidth="1"/>
    <col min="6176" max="6176" width="16.140625" style="2" bestFit="1" customWidth="1"/>
    <col min="6177" max="6177" width="9.85546875" style="2" bestFit="1" customWidth="1"/>
    <col min="6178" max="6180" width="8.28515625" style="2" customWidth="1"/>
    <col min="6181" max="6181" width="10.28515625" style="2" customWidth="1"/>
    <col min="6182" max="6182" width="9.140625" style="2" customWidth="1"/>
    <col min="6183" max="6183" width="10.28515625" style="2" customWidth="1"/>
    <col min="6184" max="6184" width="9.140625" style="2" customWidth="1"/>
    <col min="6185" max="6396" width="9.140625" style="2"/>
    <col min="6397" max="6397" width="3.140625" style="2" customWidth="1"/>
    <col min="6398" max="6398" width="7.28515625" style="2" bestFit="1" customWidth="1"/>
    <col min="6399" max="6400" width="7" style="2" bestFit="1" customWidth="1"/>
    <col min="6401" max="6401" width="6" style="2" bestFit="1" customWidth="1"/>
    <col min="6402" max="6402" width="6" style="2" customWidth="1"/>
    <col min="6403" max="6404" width="5" style="2" bestFit="1" customWidth="1"/>
    <col min="6405" max="6405" width="6" style="2" bestFit="1" customWidth="1"/>
    <col min="6406" max="6406" width="6.5703125" style="2" bestFit="1" customWidth="1"/>
    <col min="6407" max="6407" width="8.5703125" style="2" customWidth="1"/>
    <col min="6408" max="6408" width="5" style="2" bestFit="1" customWidth="1"/>
    <col min="6409" max="6409" width="7" style="2" bestFit="1" customWidth="1"/>
    <col min="6410" max="6410" width="6.85546875" style="2" customWidth="1"/>
    <col min="6411" max="6411" width="7.140625" style="2" customWidth="1"/>
    <col min="6412" max="6412" width="6" style="2" bestFit="1" customWidth="1"/>
    <col min="6413" max="6414" width="5" style="2" bestFit="1" customWidth="1"/>
    <col min="6415" max="6415" width="3.28515625" style="2" bestFit="1" customWidth="1"/>
    <col min="6416" max="6416" width="6" style="2" bestFit="1" customWidth="1"/>
    <col min="6417" max="6417" width="7.85546875" style="2" bestFit="1" customWidth="1"/>
    <col min="6418" max="6418" width="3.28515625" style="2" bestFit="1" customWidth="1"/>
    <col min="6419" max="6419" width="4" style="2" bestFit="1" customWidth="1"/>
    <col min="6420" max="6421" width="3.28515625" style="2" bestFit="1" customWidth="1"/>
    <col min="6422" max="6422" width="5" style="2" bestFit="1" customWidth="1"/>
    <col min="6423" max="6423" width="7.140625" style="2" bestFit="1" customWidth="1"/>
    <col min="6424" max="6424" width="5.7109375" style="2" bestFit="1" customWidth="1"/>
    <col min="6425" max="6425" width="5.85546875" style="2" customWidth="1"/>
    <col min="6426" max="6426" width="6.7109375" style="2" bestFit="1" customWidth="1"/>
    <col min="6427" max="6427" width="0" style="2" hidden="1" customWidth="1"/>
    <col min="6428" max="6428" width="6.42578125" style="2" customWidth="1"/>
    <col min="6429" max="6429" width="8.28515625" style="2" customWidth="1"/>
    <col min="6430" max="6430" width="10.140625" style="2" bestFit="1" customWidth="1"/>
    <col min="6431" max="6431" width="8.5703125" style="2" bestFit="1" customWidth="1"/>
    <col min="6432" max="6432" width="16.140625" style="2" bestFit="1" customWidth="1"/>
    <col min="6433" max="6433" width="9.85546875" style="2" bestFit="1" customWidth="1"/>
    <col min="6434" max="6436" width="8.28515625" style="2" customWidth="1"/>
    <col min="6437" max="6437" width="10.28515625" style="2" customWidth="1"/>
    <col min="6438" max="6438" width="9.140625" style="2" customWidth="1"/>
    <col min="6439" max="6439" width="10.28515625" style="2" customWidth="1"/>
    <col min="6440" max="6440" width="9.140625" style="2" customWidth="1"/>
    <col min="6441" max="6652" width="9.140625" style="2"/>
    <col min="6653" max="6653" width="3.140625" style="2" customWidth="1"/>
    <col min="6654" max="6654" width="7.28515625" style="2" bestFit="1" customWidth="1"/>
    <col min="6655" max="6656" width="7" style="2" bestFit="1" customWidth="1"/>
    <col min="6657" max="6657" width="6" style="2" bestFit="1" customWidth="1"/>
    <col min="6658" max="6658" width="6" style="2" customWidth="1"/>
    <col min="6659" max="6660" width="5" style="2" bestFit="1" customWidth="1"/>
    <col min="6661" max="6661" width="6" style="2" bestFit="1" customWidth="1"/>
    <col min="6662" max="6662" width="6.5703125" style="2" bestFit="1" customWidth="1"/>
    <col min="6663" max="6663" width="8.5703125" style="2" customWidth="1"/>
    <col min="6664" max="6664" width="5" style="2" bestFit="1" customWidth="1"/>
    <col min="6665" max="6665" width="7" style="2" bestFit="1" customWidth="1"/>
    <col min="6666" max="6666" width="6.85546875" style="2" customWidth="1"/>
    <col min="6667" max="6667" width="7.140625" style="2" customWidth="1"/>
    <col min="6668" max="6668" width="6" style="2" bestFit="1" customWidth="1"/>
    <col min="6669" max="6670" width="5" style="2" bestFit="1" customWidth="1"/>
    <col min="6671" max="6671" width="3.28515625" style="2" bestFit="1" customWidth="1"/>
    <col min="6672" max="6672" width="6" style="2" bestFit="1" customWidth="1"/>
    <col min="6673" max="6673" width="7.85546875" style="2" bestFit="1" customWidth="1"/>
    <col min="6674" max="6674" width="3.28515625" style="2" bestFit="1" customWidth="1"/>
    <col min="6675" max="6675" width="4" style="2" bestFit="1" customWidth="1"/>
    <col min="6676" max="6677" width="3.28515625" style="2" bestFit="1" customWidth="1"/>
    <col min="6678" max="6678" width="5" style="2" bestFit="1" customWidth="1"/>
    <col min="6679" max="6679" width="7.140625" style="2" bestFit="1" customWidth="1"/>
    <col min="6680" max="6680" width="5.7109375" style="2" bestFit="1" customWidth="1"/>
    <col min="6681" max="6681" width="5.85546875" style="2" customWidth="1"/>
    <col min="6682" max="6682" width="6.7109375" style="2" bestFit="1" customWidth="1"/>
    <col min="6683" max="6683" width="0" style="2" hidden="1" customWidth="1"/>
    <col min="6684" max="6684" width="6.42578125" style="2" customWidth="1"/>
    <col min="6685" max="6685" width="8.28515625" style="2" customWidth="1"/>
    <col min="6686" max="6686" width="10.140625" style="2" bestFit="1" customWidth="1"/>
    <col min="6687" max="6687" width="8.5703125" style="2" bestFit="1" customWidth="1"/>
    <col min="6688" max="6688" width="16.140625" style="2" bestFit="1" customWidth="1"/>
    <col min="6689" max="6689" width="9.85546875" style="2" bestFit="1" customWidth="1"/>
    <col min="6690" max="6692" width="8.28515625" style="2" customWidth="1"/>
    <col min="6693" max="6693" width="10.28515625" style="2" customWidth="1"/>
    <col min="6694" max="6694" width="9.140625" style="2" customWidth="1"/>
    <col min="6695" max="6695" width="10.28515625" style="2" customWidth="1"/>
    <col min="6696" max="6696" width="9.140625" style="2" customWidth="1"/>
    <col min="6697" max="6908" width="9.140625" style="2"/>
    <col min="6909" max="6909" width="3.140625" style="2" customWidth="1"/>
    <col min="6910" max="6910" width="7.28515625" style="2" bestFit="1" customWidth="1"/>
    <col min="6911" max="6912" width="7" style="2" bestFit="1" customWidth="1"/>
    <col min="6913" max="6913" width="6" style="2" bestFit="1" customWidth="1"/>
    <col min="6914" max="6914" width="6" style="2" customWidth="1"/>
    <col min="6915" max="6916" width="5" style="2" bestFit="1" customWidth="1"/>
    <col min="6917" max="6917" width="6" style="2" bestFit="1" customWidth="1"/>
    <col min="6918" max="6918" width="6.5703125" style="2" bestFit="1" customWidth="1"/>
    <col min="6919" max="6919" width="8.5703125" style="2" customWidth="1"/>
    <col min="6920" max="6920" width="5" style="2" bestFit="1" customWidth="1"/>
    <col min="6921" max="6921" width="7" style="2" bestFit="1" customWidth="1"/>
    <col min="6922" max="6922" width="6.85546875" style="2" customWidth="1"/>
    <col min="6923" max="6923" width="7.140625" style="2" customWidth="1"/>
    <col min="6924" max="6924" width="6" style="2" bestFit="1" customWidth="1"/>
    <col min="6925" max="6926" width="5" style="2" bestFit="1" customWidth="1"/>
    <col min="6927" max="6927" width="3.28515625" style="2" bestFit="1" customWidth="1"/>
    <col min="6928" max="6928" width="6" style="2" bestFit="1" customWidth="1"/>
    <col min="6929" max="6929" width="7.85546875" style="2" bestFit="1" customWidth="1"/>
    <col min="6930" max="6930" width="3.28515625" style="2" bestFit="1" customWidth="1"/>
    <col min="6931" max="6931" width="4" style="2" bestFit="1" customWidth="1"/>
    <col min="6932" max="6933" width="3.28515625" style="2" bestFit="1" customWidth="1"/>
    <col min="6934" max="6934" width="5" style="2" bestFit="1" customWidth="1"/>
    <col min="6935" max="6935" width="7.140625" style="2" bestFit="1" customWidth="1"/>
    <col min="6936" max="6936" width="5.7109375" style="2" bestFit="1" customWidth="1"/>
    <col min="6937" max="6937" width="5.85546875" style="2" customWidth="1"/>
    <col min="6938" max="6938" width="6.7109375" style="2" bestFit="1" customWidth="1"/>
    <col min="6939" max="6939" width="0" style="2" hidden="1" customWidth="1"/>
    <col min="6940" max="6940" width="6.42578125" style="2" customWidth="1"/>
    <col min="6941" max="6941" width="8.28515625" style="2" customWidth="1"/>
    <col min="6942" max="6942" width="10.140625" style="2" bestFit="1" customWidth="1"/>
    <col min="6943" max="6943" width="8.5703125" style="2" bestFit="1" customWidth="1"/>
    <col min="6944" max="6944" width="16.140625" style="2" bestFit="1" customWidth="1"/>
    <col min="6945" max="6945" width="9.85546875" style="2" bestFit="1" customWidth="1"/>
    <col min="6946" max="6948" width="8.28515625" style="2" customWidth="1"/>
    <col min="6949" max="6949" width="10.28515625" style="2" customWidth="1"/>
    <col min="6950" max="6950" width="9.140625" style="2" customWidth="1"/>
    <col min="6951" max="6951" width="10.28515625" style="2" customWidth="1"/>
    <col min="6952" max="6952" width="9.140625" style="2" customWidth="1"/>
    <col min="6953" max="7164" width="9.140625" style="2"/>
    <col min="7165" max="7165" width="3.140625" style="2" customWidth="1"/>
    <col min="7166" max="7166" width="7.28515625" style="2" bestFit="1" customWidth="1"/>
    <col min="7167" max="7168" width="7" style="2" bestFit="1" customWidth="1"/>
    <col min="7169" max="7169" width="6" style="2" bestFit="1" customWidth="1"/>
    <col min="7170" max="7170" width="6" style="2" customWidth="1"/>
    <col min="7171" max="7172" width="5" style="2" bestFit="1" customWidth="1"/>
    <col min="7173" max="7173" width="6" style="2" bestFit="1" customWidth="1"/>
    <col min="7174" max="7174" width="6.5703125" style="2" bestFit="1" customWidth="1"/>
    <col min="7175" max="7175" width="8.5703125" style="2" customWidth="1"/>
    <col min="7176" max="7176" width="5" style="2" bestFit="1" customWidth="1"/>
    <col min="7177" max="7177" width="7" style="2" bestFit="1" customWidth="1"/>
    <col min="7178" max="7178" width="6.85546875" style="2" customWidth="1"/>
    <col min="7179" max="7179" width="7.140625" style="2" customWidth="1"/>
    <col min="7180" max="7180" width="6" style="2" bestFit="1" customWidth="1"/>
    <col min="7181" max="7182" width="5" style="2" bestFit="1" customWidth="1"/>
    <col min="7183" max="7183" width="3.28515625" style="2" bestFit="1" customWidth="1"/>
    <col min="7184" max="7184" width="6" style="2" bestFit="1" customWidth="1"/>
    <col min="7185" max="7185" width="7.85546875" style="2" bestFit="1" customWidth="1"/>
    <col min="7186" max="7186" width="3.28515625" style="2" bestFit="1" customWidth="1"/>
    <col min="7187" max="7187" width="4" style="2" bestFit="1" customWidth="1"/>
    <col min="7188" max="7189" width="3.28515625" style="2" bestFit="1" customWidth="1"/>
    <col min="7190" max="7190" width="5" style="2" bestFit="1" customWidth="1"/>
    <col min="7191" max="7191" width="7.140625" style="2" bestFit="1" customWidth="1"/>
    <col min="7192" max="7192" width="5.7109375" style="2" bestFit="1" customWidth="1"/>
    <col min="7193" max="7193" width="5.85546875" style="2" customWidth="1"/>
    <col min="7194" max="7194" width="6.7109375" style="2" bestFit="1" customWidth="1"/>
    <col min="7195" max="7195" width="0" style="2" hidden="1" customWidth="1"/>
    <col min="7196" max="7196" width="6.42578125" style="2" customWidth="1"/>
    <col min="7197" max="7197" width="8.28515625" style="2" customWidth="1"/>
    <col min="7198" max="7198" width="10.140625" style="2" bestFit="1" customWidth="1"/>
    <col min="7199" max="7199" width="8.5703125" style="2" bestFit="1" customWidth="1"/>
    <col min="7200" max="7200" width="16.140625" style="2" bestFit="1" customWidth="1"/>
    <col min="7201" max="7201" width="9.85546875" style="2" bestFit="1" customWidth="1"/>
    <col min="7202" max="7204" width="8.28515625" style="2" customWidth="1"/>
    <col min="7205" max="7205" width="10.28515625" style="2" customWidth="1"/>
    <col min="7206" max="7206" width="9.140625" style="2" customWidth="1"/>
    <col min="7207" max="7207" width="10.28515625" style="2" customWidth="1"/>
    <col min="7208" max="7208" width="9.140625" style="2" customWidth="1"/>
    <col min="7209" max="7420" width="9.140625" style="2"/>
    <col min="7421" max="7421" width="3.140625" style="2" customWidth="1"/>
    <col min="7422" max="7422" width="7.28515625" style="2" bestFit="1" customWidth="1"/>
    <col min="7423" max="7424" width="7" style="2" bestFit="1" customWidth="1"/>
    <col min="7425" max="7425" width="6" style="2" bestFit="1" customWidth="1"/>
    <col min="7426" max="7426" width="6" style="2" customWidth="1"/>
    <col min="7427" max="7428" width="5" style="2" bestFit="1" customWidth="1"/>
    <col min="7429" max="7429" width="6" style="2" bestFit="1" customWidth="1"/>
    <col min="7430" max="7430" width="6.5703125" style="2" bestFit="1" customWidth="1"/>
    <col min="7431" max="7431" width="8.5703125" style="2" customWidth="1"/>
    <col min="7432" max="7432" width="5" style="2" bestFit="1" customWidth="1"/>
    <col min="7433" max="7433" width="7" style="2" bestFit="1" customWidth="1"/>
    <col min="7434" max="7434" width="6.85546875" style="2" customWidth="1"/>
    <col min="7435" max="7435" width="7.140625" style="2" customWidth="1"/>
    <col min="7436" max="7436" width="6" style="2" bestFit="1" customWidth="1"/>
    <col min="7437" max="7438" width="5" style="2" bestFit="1" customWidth="1"/>
    <col min="7439" max="7439" width="3.28515625" style="2" bestFit="1" customWidth="1"/>
    <col min="7440" max="7440" width="6" style="2" bestFit="1" customWidth="1"/>
    <col min="7441" max="7441" width="7.85546875" style="2" bestFit="1" customWidth="1"/>
    <col min="7442" max="7442" width="3.28515625" style="2" bestFit="1" customWidth="1"/>
    <col min="7443" max="7443" width="4" style="2" bestFit="1" customWidth="1"/>
    <col min="7444" max="7445" width="3.28515625" style="2" bestFit="1" customWidth="1"/>
    <col min="7446" max="7446" width="5" style="2" bestFit="1" customWidth="1"/>
    <col min="7447" max="7447" width="7.140625" style="2" bestFit="1" customWidth="1"/>
    <col min="7448" max="7448" width="5.7109375" style="2" bestFit="1" customWidth="1"/>
    <col min="7449" max="7449" width="5.85546875" style="2" customWidth="1"/>
    <col min="7450" max="7450" width="6.7109375" style="2" bestFit="1" customWidth="1"/>
    <col min="7451" max="7451" width="0" style="2" hidden="1" customWidth="1"/>
    <col min="7452" max="7452" width="6.42578125" style="2" customWidth="1"/>
    <col min="7453" max="7453" width="8.28515625" style="2" customWidth="1"/>
    <col min="7454" max="7454" width="10.140625" style="2" bestFit="1" customWidth="1"/>
    <col min="7455" max="7455" width="8.5703125" style="2" bestFit="1" customWidth="1"/>
    <col min="7456" max="7456" width="16.140625" style="2" bestFit="1" customWidth="1"/>
    <col min="7457" max="7457" width="9.85546875" style="2" bestFit="1" customWidth="1"/>
    <col min="7458" max="7460" width="8.28515625" style="2" customWidth="1"/>
    <col min="7461" max="7461" width="10.28515625" style="2" customWidth="1"/>
    <col min="7462" max="7462" width="9.140625" style="2" customWidth="1"/>
    <col min="7463" max="7463" width="10.28515625" style="2" customWidth="1"/>
    <col min="7464" max="7464" width="9.140625" style="2" customWidth="1"/>
    <col min="7465" max="7676" width="9.140625" style="2"/>
    <col min="7677" max="7677" width="3.140625" style="2" customWidth="1"/>
    <col min="7678" max="7678" width="7.28515625" style="2" bestFit="1" customWidth="1"/>
    <col min="7679" max="7680" width="7" style="2" bestFit="1" customWidth="1"/>
    <col min="7681" max="7681" width="6" style="2" bestFit="1" customWidth="1"/>
    <col min="7682" max="7682" width="6" style="2" customWidth="1"/>
    <col min="7683" max="7684" width="5" style="2" bestFit="1" customWidth="1"/>
    <col min="7685" max="7685" width="6" style="2" bestFit="1" customWidth="1"/>
    <col min="7686" max="7686" width="6.5703125" style="2" bestFit="1" customWidth="1"/>
    <col min="7687" max="7687" width="8.5703125" style="2" customWidth="1"/>
    <col min="7688" max="7688" width="5" style="2" bestFit="1" customWidth="1"/>
    <col min="7689" max="7689" width="7" style="2" bestFit="1" customWidth="1"/>
    <col min="7690" max="7690" width="6.85546875" style="2" customWidth="1"/>
    <col min="7691" max="7691" width="7.140625" style="2" customWidth="1"/>
    <col min="7692" max="7692" width="6" style="2" bestFit="1" customWidth="1"/>
    <col min="7693" max="7694" width="5" style="2" bestFit="1" customWidth="1"/>
    <col min="7695" max="7695" width="3.28515625" style="2" bestFit="1" customWidth="1"/>
    <col min="7696" max="7696" width="6" style="2" bestFit="1" customWidth="1"/>
    <col min="7697" max="7697" width="7.85546875" style="2" bestFit="1" customWidth="1"/>
    <col min="7698" max="7698" width="3.28515625" style="2" bestFit="1" customWidth="1"/>
    <col min="7699" max="7699" width="4" style="2" bestFit="1" customWidth="1"/>
    <col min="7700" max="7701" width="3.28515625" style="2" bestFit="1" customWidth="1"/>
    <col min="7702" max="7702" width="5" style="2" bestFit="1" customWidth="1"/>
    <col min="7703" max="7703" width="7.140625" style="2" bestFit="1" customWidth="1"/>
    <col min="7704" max="7704" width="5.7109375" style="2" bestFit="1" customWidth="1"/>
    <col min="7705" max="7705" width="5.85546875" style="2" customWidth="1"/>
    <col min="7706" max="7706" width="6.7109375" style="2" bestFit="1" customWidth="1"/>
    <col min="7707" max="7707" width="0" style="2" hidden="1" customWidth="1"/>
    <col min="7708" max="7708" width="6.42578125" style="2" customWidth="1"/>
    <col min="7709" max="7709" width="8.28515625" style="2" customWidth="1"/>
    <col min="7710" max="7710" width="10.140625" style="2" bestFit="1" customWidth="1"/>
    <col min="7711" max="7711" width="8.5703125" style="2" bestFit="1" customWidth="1"/>
    <col min="7712" max="7712" width="16.140625" style="2" bestFit="1" customWidth="1"/>
    <col min="7713" max="7713" width="9.85546875" style="2" bestFit="1" customWidth="1"/>
    <col min="7714" max="7716" width="8.28515625" style="2" customWidth="1"/>
    <col min="7717" max="7717" width="10.28515625" style="2" customWidth="1"/>
    <col min="7718" max="7718" width="9.140625" style="2" customWidth="1"/>
    <col min="7719" max="7719" width="10.28515625" style="2" customWidth="1"/>
    <col min="7720" max="7720" width="9.140625" style="2" customWidth="1"/>
    <col min="7721" max="7932" width="9.140625" style="2"/>
    <col min="7933" max="7933" width="3.140625" style="2" customWidth="1"/>
    <col min="7934" max="7934" width="7.28515625" style="2" bestFit="1" customWidth="1"/>
    <col min="7935" max="7936" width="7" style="2" bestFit="1" customWidth="1"/>
    <col min="7937" max="7937" width="6" style="2" bestFit="1" customWidth="1"/>
    <col min="7938" max="7938" width="6" style="2" customWidth="1"/>
    <col min="7939" max="7940" width="5" style="2" bestFit="1" customWidth="1"/>
    <col min="7941" max="7941" width="6" style="2" bestFit="1" customWidth="1"/>
    <col min="7942" max="7942" width="6.5703125" style="2" bestFit="1" customWidth="1"/>
    <col min="7943" max="7943" width="8.5703125" style="2" customWidth="1"/>
    <col min="7944" max="7944" width="5" style="2" bestFit="1" customWidth="1"/>
    <col min="7945" max="7945" width="7" style="2" bestFit="1" customWidth="1"/>
    <col min="7946" max="7946" width="6.85546875" style="2" customWidth="1"/>
    <col min="7947" max="7947" width="7.140625" style="2" customWidth="1"/>
    <col min="7948" max="7948" width="6" style="2" bestFit="1" customWidth="1"/>
    <col min="7949" max="7950" width="5" style="2" bestFit="1" customWidth="1"/>
    <col min="7951" max="7951" width="3.28515625" style="2" bestFit="1" customWidth="1"/>
    <col min="7952" max="7952" width="6" style="2" bestFit="1" customWidth="1"/>
    <col min="7953" max="7953" width="7.85546875" style="2" bestFit="1" customWidth="1"/>
    <col min="7954" max="7954" width="3.28515625" style="2" bestFit="1" customWidth="1"/>
    <col min="7955" max="7955" width="4" style="2" bestFit="1" customWidth="1"/>
    <col min="7956" max="7957" width="3.28515625" style="2" bestFit="1" customWidth="1"/>
    <col min="7958" max="7958" width="5" style="2" bestFit="1" customWidth="1"/>
    <col min="7959" max="7959" width="7.140625" style="2" bestFit="1" customWidth="1"/>
    <col min="7960" max="7960" width="5.7109375" style="2" bestFit="1" customWidth="1"/>
    <col min="7961" max="7961" width="5.85546875" style="2" customWidth="1"/>
    <col min="7962" max="7962" width="6.7109375" style="2" bestFit="1" customWidth="1"/>
    <col min="7963" max="7963" width="0" style="2" hidden="1" customWidth="1"/>
    <col min="7964" max="7964" width="6.42578125" style="2" customWidth="1"/>
    <col min="7965" max="7965" width="8.28515625" style="2" customWidth="1"/>
    <col min="7966" max="7966" width="10.140625" style="2" bestFit="1" customWidth="1"/>
    <col min="7967" max="7967" width="8.5703125" style="2" bestFit="1" customWidth="1"/>
    <col min="7968" max="7968" width="16.140625" style="2" bestFit="1" customWidth="1"/>
    <col min="7969" max="7969" width="9.85546875" style="2" bestFit="1" customWidth="1"/>
    <col min="7970" max="7972" width="8.28515625" style="2" customWidth="1"/>
    <col min="7973" max="7973" width="10.28515625" style="2" customWidth="1"/>
    <col min="7974" max="7974" width="9.140625" style="2" customWidth="1"/>
    <col min="7975" max="7975" width="10.28515625" style="2" customWidth="1"/>
    <col min="7976" max="7976" width="9.140625" style="2" customWidth="1"/>
    <col min="7977" max="8188" width="9.140625" style="2"/>
    <col min="8189" max="8189" width="3.140625" style="2" customWidth="1"/>
    <col min="8190" max="8190" width="7.28515625" style="2" bestFit="1" customWidth="1"/>
    <col min="8191" max="8192" width="7" style="2" bestFit="1" customWidth="1"/>
    <col min="8193" max="8193" width="6" style="2" bestFit="1" customWidth="1"/>
    <col min="8194" max="8194" width="6" style="2" customWidth="1"/>
    <col min="8195" max="8196" width="5" style="2" bestFit="1" customWidth="1"/>
    <col min="8197" max="8197" width="6" style="2" bestFit="1" customWidth="1"/>
    <col min="8198" max="8198" width="6.5703125" style="2" bestFit="1" customWidth="1"/>
    <col min="8199" max="8199" width="8.5703125" style="2" customWidth="1"/>
    <col min="8200" max="8200" width="5" style="2" bestFit="1" customWidth="1"/>
    <col min="8201" max="8201" width="7" style="2" bestFit="1" customWidth="1"/>
    <col min="8202" max="8202" width="6.85546875" style="2" customWidth="1"/>
    <col min="8203" max="8203" width="7.140625" style="2" customWidth="1"/>
    <col min="8204" max="8204" width="6" style="2" bestFit="1" customWidth="1"/>
    <col min="8205" max="8206" width="5" style="2" bestFit="1" customWidth="1"/>
    <col min="8207" max="8207" width="3.28515625" style="2" bestFit="1" customWidth="1"/>
    <col min="8208" max="8208" width="6" style="2" bestFit="1" customWidth="1"/>
    <col min="8209" max="8209" width="7.85546875" style="2" bestFit="1" customWidth="1"/>
    <col min="8210" max="8210" width="3.28515625" style="2" bestFit="1" customWidth="1"/>
    <col min="8211" max="8211" width="4" style="2" bestFit="1" customWidth="1"/>
    <col min="8212" max="8213" width="3.28515625" style="2" bestFit="1" customWidth="1"/>
    <col min="8214" max="8214" width="5" style="2" bestFit="1" customWidth="1"/>
    <col min="8215" max="8215" width="7.140625" style="2" bestFit="1" customWidth="1"/>
    <col min="8216" max="8216" width="5.7109375" style="2" bestFit="1" customWidth="1"/>
    <col min="8217" max="8217" width="5.85546875" style="2" customWidth="1"/>
    <col min="8218" max="8218" width="6.7109375" style="2" bestFit="1" customWidth="1"/>
    <col min="8219" max="8219" width="0" style="2" hidden="1" customWidth="1"/>
    <col min="8220" max="8220" width="6.42578125" style="2" customWidth="1"/>
    <col min="8221" max="8221" width="8.28515625" style="2" customWidth="1"/>
    <col min="8222" max="8222" width="10.140625" style="2" bestFit="1" customWidth="1"/>
    <col min="8223" max="8223" width="8.5703125" style="2" bestFit="1" customWidth="1"/>
    <col min="8224" max="8224" width="16.140625" style="2" bestFit="1" customWidth="1"/>
    <col min="8225" max="8225" width="9.85546875" style="2" bestFit="1" customWidth="1"/>
    <col min="8226" max="8228" width="8.28515625" style="2" customWidth="1"/>
    <col min="8229" max="8229" width="10.28515625" style="2" customWidth="1"/>
    <col min="8230" max="8230" width="9.140625" style="2" customWidth="1"/>
    <col min="8231" max="8231" width="10.28515625" style="2" customWidth="1"/>
    <col min="8232" max="8232" width="9.140625" style="2" customWidth="1"/>
    <col min="8233" max="8444" width="9.140625" style="2"/>
    <col min="8445" max="8445" width="3.140625" style="2" customWidth="1"/>
    <col min="8446" max="8446" width="7.28515625" style="2" bestFit="1" customWidth="1"/>
    <col min="8447" max="8448" width="7" style="2" bestFit="1" customWidth="1"/>
    <col min="8449" max="8449" width="6" style="2" bestFit="1" customWidth="1"/>
    <col min="8450" max="8450" width="6" style="2" customWidth="1"/>
    <col min="8451" max="8452" width="5" style="2" bestFit="1" customWidth="1"/>
    <col min="8453" max="8453" width="6" style="2" bestFit="1" customWidth="1"/>
    <col min="8454" max="8454" width="6.5703125" style="2" bestFit="1" customWidth="1"/>
    <col min="8455" max="8455" width="8.5703125" style="2" customWidth="1"/>
    <col min="8456" max="8456" width="5" style="2" bestFit="1" customWidth="1"/>
    <col min="8457" max="8457" width="7" style="2" bestFit="1" customWidth="1"/>
    <col min="8458" max="8458" width="6.85546875" style="2" customWidth="1"/>
    <col min="8459" max="8459" width="7.140625" style="2" customWidth="1"/>
    <col min="8460" max="8460" width="6" style="2" bestFit="1" customWidth="1"/>
    <col min="8461" max="8462" width="5" style="2" bestFit="1" customWidth="1"/>
    <col min="8463" max="8463" width="3.28515625" style="2" bestFit="1" customWidth="1"/>
    <col min="8464" max="8464" width="6" style="2" bestFit="1" customWidth="1"/>
    <col min="8465" max="8465" width="7.85546875" style="2" bestFit="1" customWidth="1"/>
    <col min="8466" max="8466" width="3.28515625" style="2" bestFit="1" customWidth="1"/>
    <col min="8467" max="8467" width="4" style="2" bestFit="1" customWidth="1"/>
    <col min="8468" max="8469" width="3.28515625" style="2" bestFit="1" customWidth="1"/>
    <col min="8470" max="8470" width="5" style="2" bestFit="1" customWidth="1"/>
    <col min="8471" max="8471" width="7.140625" style="2" bestFit="1" customWidth="1"/>
    <col min="8472" max="8472" width="5.7109375" style="2" bestFit="1" customWidth="1"/>
    <col min="8473" max="8473" width="5.85546875" style="2" customWidth="1"/>
    <col min="8474" max="8474" width="6.7109375" style="2" bestFit="1" customWidth="1"/>
    <col min="8475" max="8475" width="0" style="2" hidden="1" customWidth="1"/>
    <col min="8476" max="8476" width="6.42578125" style="2" customWidth="1"/>
    <col min="8477" max="8477" width="8.28515625" style="2" customWidth="1"/>
    <col min="8478" max="8478" width="10.140625" style="2" bestFit="1" customWidth="1"/>
    <col min="8479" max="8479" width="8.5703125" style="2" bestFit="1" customWidth="1"/>
    <col min="8480" max="8480" width="16.140625" style="2" bestFit="1" customWidth="1"/>
    <col min="8481" max="8481" width="9.85546875" style="2" bestFit="1" customWidth="1"/>
    <col min="8482" max="8484" width="8.28515625" style="2" customWidth="1"/>
    <col min="8485" max="8485" width="10.28515625" style="2" customWidth="1"/>
    <col min="8486" max="8486" width="9.140625" style="2" customWidth="1"/>
    <col min="8487" max="8487" width="10.28515625" style="2" customWidth="1"/>
    <col min="8488" max="8488" width="9.140625" style="2" customWidth="1"/>
    <col min="8489" max="8700" width="9.140625" style="2"/>
    <col min="8701" max="8701" width="3.140625" style="2" customWidth="1"/>
    <col min="8702" max="8702" width="7.28515625" style="2" bestFit="1" customWidth="1"/>
    <col min="8703" max="8704" width="7" style="2" bestFit="1" customWidth="1"/>
    <col min="8705" max="8705" width="6" style="2" bestFit="1" customWidth="1"/>
    <col min="8706" max="8706" width="6" style="2" customWidth="1"/>
    <col min="8707" max="8708" width="5" style="2" bestFit="1" customWidth="1"/>
    <col min="8709" max="8709" width="6" style="2" bestFit="1" customWidth="1"/>
    <col min="8710" max="8710" width="6.5703125" style="2" bestFit="1" customWidth="1"/>
    <col min="8711" max="8711" width="8.5703125" style="2" customWidth="1"/>
    <col min="8712" max="8712" width="5" style="2" bestFit="1" customWidth="1"/>
    <col min="8713" max="8713" width="7" style="2" bestFit="1" customWidth="1"/>
    <col min="8714" max="8714" width="6.85546875" style="2" customWidth="1"/>
    <col min="8715" max="8715" width="7.140625" style="2" customWidth="1"/>
    <col min="8716" max="8716" width="6" style="2" bestFit="1" customWidth="1"/>
    <col min="8717" max="8718" width="5" style="2" bestFit="1" customWidth="1"/>
    <col min="8719" max="8719" width="3.28515625" style="2" bestFit="1" customWidth="1"/>
    <col min="8720" max="8720" width="6" style="2" bestFit="1" customWidth="1"/>
    <col min="8721" max="8721" width="7.85546875" style="2" bestFit="1" customWidth="1"/>
    <col min="8722" max="8722" width="3.28515625" style="2" bestFit="1" customWidth="1"/>
    <col min="8723" max="8723" width="4" style="2" bestFit="1" customWidth="1"/>
    <col min="8724" max="8725" width="3.28515625" style="2" bestFit="1" customWidth="1"/>
    <col min="8726" max="8726" width="5" style="2" bestFit="1" customWidth="1"/>
    <col min="8727" max="8727" width="7.140625" style="2" bestFit="1" customWidth="1"/>
    <col min="8728" max="8728" width="5.7109375" style="2" bestFit="1" customWidth="1"/>
    <col min="8729" max="8729" width="5.85546875" style="2" customWidth="1"/>
    <col min="8730" max="8730" width="6.7109375" style="2" bestFit="1" customWidth="1"/>
    <col min="8731" max="8731" width="0" style="2" hidden="1" customWidth="1"/>
    <col min="8732" max="8732" width="6.42578125" style="2" customWidth="1"/>
    <col min="8733" max="8733" width="8.28515625" style="2" customWidth="1"/>
    <col min="8734" max="8734" width="10.140625" style="2" bestFit="1" customWidth="1"/>
    <col min="8735" max="8735" width="8.5703125" style="2" bestFit="1" customWidth="1"/>
    <col min="8736" max="8736" width="16.140625" style="2" bestFit="1" customWidth="1"/>
    <col min="8737" max="8737" width="9.85546875" style="2" bestFit="1" customWidth="1"/>
    <col min="8738" max="8740" width="8.28515625" style="2" customWidth="1"/>
    <col min="8741" max="8741" width="10.28515625" style="2" customWidth="1"/>
    <col min="8742" max="8742" width="9.140625" style="2" customWidth="1"/>
    <col min="8743" max="8743" width="10.28515625" style="2" customWidth="1"/>
    <col min="8744" max="8744" width="9.140625" style="2" customWidth="1"/>
    <col min="8745" max="8956" width="9.140625" style="2"/>
    <col min="8957" max="8957" width="3.140625" style="2" customWidth="1"/>
    <col min="8958" max="8958" width="7.28515625" style="2" bestFit="1" customWidth="1"/>
    <col min="8959" max="8960" width="7" style="2" bestFit="1" customWidth="1"/>
    <col min="8961" max="8961" width="6" style="2" bestFit="1" customWidth="1"/>
    <col min="8962" max="8962" width="6" style="2" customWidth="1"/>
    <col min="8963" max="8964" width="5" style="2" bestFit="1" customWidth="1"/>
    <col min="8965" max="8965" width="6" style="2" bestFit="1" customWidth="1"/>
    <col min="8966" max="8966" width="6.5703125" style="2" bestFit="1" customWidth="1"/>
    <col min="8967" max="8967" width="8.5703125" style="2" customWidth="1"/>
    <col min="8968" max="8968" width="5" style="2" bestFit="1" customWidth="1"/>
    <col min="8969" max="8969" width="7" style="2" bestFit="1" customWidth="1"/>
    <col min="8970" max="8970" width="6.85546875" style="2" customWidth="1"/>
    <col min="8971" max="8971" width="7.140625" style="2" customWidth="1"/>
    <col min="8972" max="8972" width="6" style="2" bestFit="1" customWidth="1"/>
    <col min="8973" max="8974" width="5" style="2" bestFit="1" customWidth="1"/>
    <col min="8975" max="8975" width="3.28515625" style="2" bestFit="1" customWidth="1"/>
    <col min="8976" max="8976" width="6" style="2" bestFit="1" customWidth="1"/>
    <col min="8977" max="8977" width="7.85546875" style="2" bestFit="1" customWidth="1"/>
    <col min="8978" max="8978" width="3.28515625" style="2" bestFit="1" customWidth="1"/>
    <col min="8979" max="8979" width="4" style="2" bestFit="1" customWidth="1"/>
    <col min="8980" max="8981" width="3.28515625" style="2" bestFit="1" customWidth="1"/>
    <col min="8982" max="8982" width="5" style="2" bestFit="1" customWidth="1"/>
    <col min="8983" max="8983" width="7.140625" style="2" bestFit="1" customWidth="1"/>
    <col min="8984" max="8984" width="5.7109375" style="2" bestFit="1" customWidth="1"/>
    <col min="8985" max="8985" width="5.85546875" style="2" customWidth="1"/>
    <col min="8986" max="8986" width="6.7109375" style="2" bestFit="1" customWidth="1"/>
    <col min="8987" max="8987" width="0" style="2" hidden="1" customWidth="1"/>
    <col min="8988" max="8988" width="6.42578125" style="2" customWidth="1"/>
    <col min="8989" max="8989" width="8.28515625" style="2" customWidth="1"/>
    <col min="8990" max="8990" width="10.140625" style="2" bestFit="1" customWidth="1"/>
    <col min="8991" max="8991" width="8.5703125" style="2" bestFit="1" customWidth="1"/>
    <col min="8992" max="8992" width="16.140625" style="2" bestFit="1" customWidth="1"/>
    <col min="8993" max="8993" width="9.85546875" style="2" bestFit="1" customWidth="1"/>
    <col min="8994" max="8996" width="8.28515625" style="2" customWidth="1"/>
    <col min="8997" max="8997" width="10.28515625" style="2" customWidth="1"/>
    <col min="8998" max="8998" width="9.140625" style="2" customWidth="1"/>
    <col min="8999" max="8999" width="10.28515625" style="2" customWidth="1"/>
    <col min="9000" max="9000" width="9.140625" style="2" customWidth="1"/>
    <col min="9001" max="9212" width="9.140625" style="2"/>
    <col min="9213" max="9213" width="3.140625" style="2" customWidth="1"/>
    <col min="9214" max="9214" width="7.28515625" style="2" bestFit="1" customWidth="1"/>
    <col min="9215" max="9216" width="7" style="2" bestFit="1" customWidth="1"/>
    <col min="9217" max="9217" width="6" style="2" bestFit="1" customWidth="1"/>
    <col min="9218" max="9218" width="6" style="2" customWidth="1"/>
    <col min="9219" max="9220" width="5" style="2" bestFit="1" customWidth="1"/>
    <col min="9221" max="9221" width="6" style="2" bestFit="1" customWidth="1"/>
    <col min="9222" max="9222" width="6.5703125" style="2" bestFit="1" customWidth="1"/>
    <col min="9223" max="9223" width="8.5703125" style="2" customWidth="1"/>
    <col min="9224" max="9224" width="5" style="2" bestFit="1" customWidth="1"/>
    <col min="9225" max="9225" width="7" style="2" bestFit="1" customWidth="1"/>
    <col min="9226" max="9226" width="6.85546875" style="2" customWidth="1"/>
    <col min="9227" max="9227" width="7.140625" style="2" customWidth="1"/>
    <col min="9228" max="9228" width="6" style="2" bestFit="1" customWidth="1"/>
    <col min="9229" max="9230" width="5" style="2" bestFit="1" customWidth="1"/>
    <col min="9231" max="9231" width="3.28515625" style="2" bestFit="1" customWidth="1"/>
    <col min="9232" max="9232" width="6" style="2" bestFit="1" customWidth="1"/>
    <col min="9233" max="9233" width="7.85546875" style="2" bestFit="1" customWidth="1"/>
    <col min="9234" max="9234" width="3.28515625" style="2" bestFit="1" customWidth="1"/>
    <col min="9235" max="9235" width="4" style="2" bestFit="1" customWidth="1"/>
    <col min="9236" max="9237" width="3.28515625" style="2" bestFit="1" customWidth="1"/>
    <col min="9238" max="9238" width="5" style="2" bestFit="1" customWidth="1"/>
    <col min="9239" max="9239" width="7.140625" style="2" bestFit="1" customWidth="1"/>
    <col min="9240" max="9240" width="5.7109375" style="2" bestFit="1" customWidth="1"/>
    <col min="9241" max="9241" width="5.85546875" style="2" customWidth="1"/>
    <col min="9242" max="9242" width="6.7109375" style="2" bestFit="1" customWidth="1"/>
    <col min="9243" max="9243" width="0" style="2" hidden="1" customWidth="1"/>
    <col min="9244" max="9244" width="6.42578125" style="2" customWidth="1"/>
    <col min="9245" max="9245" width="8.28515625" style="2" customWidth="1"/>
    <col min="9246" max="9246" width="10.140625" style="2" bestFit="1" customWidth="1"/>
    <col min="9247" max="9247" width="8.5703125" style="2" bestFit="1" customWidth="1"/>
    <col min="9248" max="9248" width="16.140625" style="2" bestFit="1" customWidth="1"/>
    <col min="9249" max="9249" width="9.85546875" style="2" bestFit="1" customWidth="1"/>
    <col min="9250" max="9252" width="8.28515625" style="2" customWidth="1"/>
    <col min="9253" max="9253" width="10.28515625" style="2" customWidth="1"/>
    <col min="9254" max="9254" width="9.140625" style="2" customWidth="1"/>
    <col min="9255" max="9255" width="10.28515625" style="2" customWidth="1"/>
    <col min="9256" max="9256" width="9.140625" style="2" customWidth="1"/>
    <col min="9257" max="9468" width="9.140625" style="2"/>
    <col min="9469" max="9469" width="3.140625" style="2" customWidth="1"/>
    <col min="9470" max="9470" width="7.28515625" style="2" bestFit="1" customWidth="1"/>
    <col min="9471" max="9472" width="7" style="2" bestFit="1" customWidth="1"/>
    <col min="9473" max="9473" width="6" style="2" bestFit="1" customWidth="1"/>
    <col min="9474" max="9474" width="6" style="2" customWidth="1"/>
    <col min="9475" max="9476" width="5" style="2" bestFit="1" customWidth="1"/>
    <col min="9477" max="9477" width="6" style="2" bestFit="1" customWidth="1"/>
    <col min="9478" max="9478" width="6.5703125" style="2" bestFit="1" customWidth="1"/>
    <col min="9479" max="9479" width="8.5703125" style="2" customWidth="1"/>
    <col min="9480" max="9480" width="5" style="2" bestFit="1" customWidth="1"/>
    <col min="9481" max="9481" width="7" style="2" bestFit="1" customWidth="1"/>
    <col min="9482" max="9482" width="6.85546875" style="2" customWidth="1"/>
    <col min="9483" max="9483" width="7.140625" style="2" customWidth="1"/>
    <col min="9484" max="9484" width="6" style="2" bestFit="1" customWidth="1"/>
    <col min="9485" max="9486" width="5" style="2" bestFit="1" customWidth="1"/>
    <col min="9487" max="9487" width="3.28515625" style="2" bestFit="1" customWidth="1"/>
    <col min="9488" max="9488" width="6" style="2" bestFit="1" customWidth="1"/>
    <col min="9489" max="9489" width="7.85546875" style="2" bestFit="1" customWidth="1"/>
    <col min="9490" max="9490" width="3.28515625" style="2" bestFit="1" customWidth="1"/>
    <col min="9491" max="9491" width="4" style="2" bestFit="1" customWidth="1"/>
    <col min="9492" max="9493" width="3.28515625" style="2" bestFit="1" customWidth="1"/>
    <col min="9494" max="9494" width="5" style="2" bestFit="1" customWidth="1"/>
    <col min="9495" max="9495" width="7.140625" style="2" bestFit="1" customWidth="1"/>
    <col min="9496" max="9496" width="5.7109375" style="2" bestFit="1" customWidth="1"/>
    <col min="9497" max="9497" width="5.85546875" style="2" customWidth="1"/>
    <col min="9498" max="9498" width="6.7109375" style="2" bestFit="1" customWidth="1"/>
    <col min="9499" max="9499" width="0" style="2" hidden="1" customWidth="1"/>
    <col min="9500" max="9500" width="6.42578125" style="2" customWidth="1"/>
    <col min="9501" max="9501" width="8.28515625" style="2" customWidth="1"/>
    <col min="9502" max="9502" width="10.140625" style="2" bestFit="1" customWidth="1"/>
    <col min="9503" max="9503" width="8.5703125" style="2" bestFit="1" customWidth="1"/>
    <col min="9504" max="9504" width="16.140625" style="2" bestFit="1" customWidth="1"/>
    <col min="9505" max="9505" width="9.85546875" style="2" bestFit="1" customWidth="1"/>
    <col min="9506" max="9508" width="8.28515625" style="2" customWidth="1"/>
    <col min="9509" max="9509" width="10.28515625" style="2" customWidth="1"/>
    <col min="9510" max="9510" width="9.140625" style="2" customWidth="1"/>
    <col min="9511" max="9511" width="10.28515625" style="2" customWidth="1"/>
    <col min="9512" max="9512" width="9.140625" style="2" customWidth="1"/>
    <col min="9513" max="9724" width="9.140625" style="2"/>
    <col min="9725" max="9725" width="3.140625" style="2" customWidth="1"/>
    <col min="9726" max="9726" width="7.28515625" style="2" bestFit="1" customWidth="1"/>
    <col min="9727" max="9728" width="7" style="2" bestFit="1" customWidth="1"/>
    <col min="9729" max="9729" width="6" style="2" bestFit="1" customWidth="1"/>
    <col min="9730" max="9730" width="6" style="2" customWidth="1"/>
    <col min="9731" max="9732" width="5" style="2" bestFit="1" customWidth="1"/>
    <col min="9733" max="9733" width="6" style="2" bestFit="1" customWidth="1"/>
    <col min="9734" max="9734" width="6.5703125" style="2" bestFit="1" customWidth="1"/>
    <col min="9735" max="9735" width="8.5703125" style="2" customWidth="1"/>
    <col min="9736" max="9736" width="5" style="2" bestFit="1" customWidth="1"/>
    <col min="9737" max="9737" width="7" style="2" bestFit="1" customWidth="1"/>
    <col min="9738" max="9738" width="6.85546875" style="2" customWidth="1"/>
    <col min="9739" max="9739" width="7.140625" style="2" customWidth="1"/>
    <col min="9740" max="9740" width="6" style="2" bestFit="1" customWidth="1"/>
    <col min="9741" max="9742" width="5" style="2" bestFit="1" customWidth="1"/>
    <col min="9743" max="9743" width="3.28515625" style="2" bestFit="1" customWidth="1"/>
    <col min="9744" max="9744" width="6" style="2" bestFit="1" customWidth="1"/>
    <col min="9745" max="9745" width="7.85546875" style="2" bestFit="1" customWidth="1"/>
    <col min="9746" max="9746" width="3.28515625" style="2" bestFit="1" customWidth="1"/>
    <col min="9747" max="9747" width="4" style="2" bestFit="1" customWidth="1"/>
    <col min="9748" max="9749" width="3.28515625" style="2" bestFit="1" customWidth="1"/>
    <col min="9750" max="9750" width="5" style="2" bestFit="1" customWidth="1"/>
    <col min="9751" max="9751" width="7.140625" style="2" bestFit="1" customWidth="1"/>
    <col min="9752" max="9752" width="5.7109375" style="2" bestFit="1" customWidth="1"/>
    <col min="9753" max="9753" width="5.85546875" style="2" customWidth="1"/>
    <col min="9754" max="9754" width="6.7109375" style="2" bestFit="1" customWidth="1"/>
    <col min="9755" max="9755" width="0" style="2" hidden="1" customWidth="1"/>
    <col min="9756" max="9756" width="6.42578125" style="2" customWidth="1"/>
    <col min="9757" max="9757" width="8.28515625" style="2" customWidth="1"/>
    <col min="9758" max="9758" width="10.140625" style="2" bestFit="1" customWidth="1"/>
    <col min="9759" max="9759" width="8.5703125" style="2" bestFit="1" customWidth="1"/>
    <col min="9760" max="9760" width="16.140625" style="2" bestFit="1" customWidth="1"/>
    <col min="9761" max="9761" width="9.85546875" style="2" bestFit="1" customWidth="1"/>
    <col min="9762" max="9764" width="8.28515625" style="2" customWidth="1"/>
    <col min="9765" max="9765" width="10.28515625" style="2" customWidth="1"/>
    <col min="9766" max="9766" width="9.140625" style="2" customWidth="1"/>
    <col min="9767" max="9767" width="10.28515625" style="2" customWidth="1"/>
    <col min="9768" max="9768" width="9.140625" style="2" customWidth="1"/>
    <col min="9769" max="9980" width="9.140625" style="2"/>
    <col min="9981" max="9981" width="3.140625" style="2" customWidth="1"/>
    <col min="9982" max="9982" width="7.28515625" style="2" bestFit="1" customWidth="1"/>
    <col min="9983" max="9984" width="7" style="2" bestFit="1" customWidth="1"/>
    <col min="9985" max="9985" width="6" style="2" bestFit="1" customWidth="1"/>
    <col min="9986" max="9986" width="6" style="2" customWidth="1"/>
    <col min="9987" max="9988" width="5" style="2" bestFit="1" customWidth="1"/>
    <col min="9989" max="9989" width="6" style="2" bestFit="1" customWidth="1"/>
    <col min="9990" max="9990" width="6.5703125" style="2" bestFit="1" customWidth="1"/>
    <col min="9991" max="9991" width="8.5703125" style="2" customWidth="1"/>
    <col min="9992" max="9992" width="5" style="2" bestFit="1" customWidth="1"/>
    <col min="9993" max="9993" width="7" style="2" bestFit="1" customWidth="1"/>
    <col min="9994" max="9994" width="6.85546875" style="2" customWidth="1"/>
    <col min="9995" max="9995" width="7.140625" style="2" customWidth="1"/>
    <col min="9996" max="9996" width="6" style="2" bestFit="1" customWidth="1"/>
    <col min="9997" max="9998" width="5" style="2" bestFit="1" customWidth="1"/>
    <col min="9999" max="9999" width="3.28515625" style="2" bestFit="1" customWidth="1"/>
    <col min="10000" max="10000" width="6" style="2" bestFit="1" customWidth="1"/>
    <col min="10001" max="10001" width="7.85546875" style="2" bestFit="1" customWidth="1"/>
    <col min="10002" max="10002" width="3.28515625" style="2" bestFit="1" customWidth="1"/>
    <col min="10003" max="10003" width="4" style="2" bestFit="1" customWidth="1"/>
    <col min="10004" max="10005" width="3.28515625" style="2" bestFit="1" customWidth="1"/>
    <col min="10006" max="10006" width="5" style="2" bestFit="1" customWidth="1"/>
    <col min="10007" max="10007" width="7.140625" style="2" bestFit="1" customWidth="1"/>
    <col min="10008" max="10008" width="5.7109375" style="2" bestFit="1" customWidth="1"/>
    <col min="10009" max="10009" width="5.85546875" style="2" customWidth="1"/>
    <col min="10010" max="10010" width="6.7109375" style="2" bestFit="1" customWidth="1"/>
    <col min="10011" max="10011" width="0" style="2" hidden="1" customWidth="1"/>
    <col min="10012" max="10012" width="6.42578125" style="2" customWidth="1"/>
    <col min="10013" max="10013" width="8.28515625" style="2" customWidth="1"/>
    <col min="10014" max="10014" width="10.140625" style="2" bestFit="1" customWidth="1"/>
    <col min="10015" max="10015" width="8.5703125" style="2" bestFit="1" customWidth="1"/>
    <col min="10016" max="10016" width="16.140625" style="2" bestFit="1" customWidth="1"/>
    <col min="10017" max="10017" width="9.85546875" style="2" bestFit="1" customWidth="1"/>
    <col min="10018" max="10020" width="8.28515625" style="2" customWidth="1"/>
    <col min="10021" max="10021" width="10.28515625" style="2" customWidth="1"/>
    <col min="10022" max="10022" width="9.140625" style="2" customWidth="1"/>
    <col min="10023" max="10023" width="10.28515625" style="2" customWidth="1"/>
    <col min="10024" max="10024" width="9.140625" style="2" customWidth="1"/>
    <col min="10025" max="10236" width="9.140625" style="2"/>
    <col min="10237" max="10237" width="3.140625" style="2" customWidth="1"/>
    <col min="10238" max="10238" width="7.28515625" style="2" bestFit="1" customWidth="1"/>
    <col min="10239" max="10240" width="7" style="2" bestFit="1" customWidth="1"/>
    <col min="10241" max="10241" width="6" style="2" bestFit="1" customWidth="1"/>
    <col min="10242" max="10242" width="6" style="2" customWidth="1"/>
    <col min="10243" max="10244" width="5" style="2" bestFit="1" customWidth="1"/>
    <col min="10245" max="10245" width="6" style="2" bestFit="1" customWidth="1"/>
    <col min="10246" max="10246" width="6.5703125" style="2" bestFit="1" customWidth="1"/>
    <col min="10247" max="10247" width="8.5703125" style="2" customWidth="1"/>
    <col min="10248" max="10248" width="5" style="2" bestFit="1" customWidth="1"/>
    <col min="10249" max="10249" width="7" style="2" bestFit="1" customWidth="1"/>
    <col min="10250" max="10250" width="6.85546875" style="2" customWidth="1"/>
    <col min="10251" max="10251" width="7.140625" style="2" customWidth="1"/>
    <col min="10252" max="10252" width="6" style="2" bestFit="1" customWidth="1"/>
    <col min="10253" max="10254" width="5" style="2" bestFit="1" customWidth="1"/>
    <col min="10255" max="10255" width="3.28515625" style="2" bestFit="1" customWidth="1"/>
    <col min="10256" max="10256" width="6" style="2" bestFit="1" customWidth="1"/>
    <col min="10257" max="10257" width="7.85546875" style="2" bestFit="1" customWidth="1"/>
    <col min="10258" max="10258" width="3.28515625" style="2" bestFit="1" customWidth="1"/>
    <col min="10259" max="10259" width="4" style="2" bestFit="1" customWidth="1"/>
    <col min="10260" max="10261" width="3.28515625" style="2" bestFit="1" customWidth="1"/>
    <col min="10262" max="10262" width="5" style="2" bestFit="1" customWidth="1"/>
    <col min="10263" max="10263" width="7.140625" style="2" bestFit="1" customWidth="1"/>
    <col min="10264" max="10264" width="5.7109375" style="2" bestFit="1" customWidth="1"/>
    <col min="10265" max="10265" width="5.85546875" style="2" customWidth="1"/>
    <col min="10266" max="10266" width="6.7109375" style="2" bestFit="1" customWidth="1"/>
    <col min="10267" max="10267" width="0" style="2" hidden="1" customWidth="1"/>
    <col min="10268" max="10268" width="6.42578125" style="2" customWidth="1"/>
    <col min="10269" max="10269" width="8.28515625" style="2" customWidth="1"/>
    <col min="10270" max="10270" width="10.140625" style="2" bestFit="1" customWidth="1"/>
    <col min="10271" max="10271" width="8.5703125" style="2" bestFit="1" customWidth="1"/>
    <col min="10272" max="10272" width="16.140625" style="2" bestFit="1" customWidth="1"/>
    <col min="10273" max="10273" width="9.85546875" style="2" bestFit="1" customWidth="1"/>
    <col min="10274" max="10276" width="8.28515625" style="2" customWidth="1"/>
    <col min="10277" max="10277" width="10.28515625" style="2" customWidth="1"/>
    <col min="10278" max="10278" width="9.140625" style="2" customWidth="1"/>
    <col min="10279" max="10279" width="10.28515625" style="2" customWidth="1"/>
    <col min="10280" max="10280" width="9.140625" style="2" customWidth="1"/>
    <col min="10281" max="10492" width="9.140625" style="2"/>
    <col min="10493" max="10493" width="3.140625" style="2" customWidth="1"/>
    <col min="10494" max="10494" width="7.28515625" style="2" bestFit="1" customWidth="1"/>
    <col min="10495" max="10496" width="7" style="2" bestFit="1" customWidth="1"/>
    <col min="10497" max="10497" width="6" style="2" bestFit="1" customWidth="1"/>
    <col min="10498" max="10498" width="6" style="2" customWidth="1"/>
    <col min="10499" max="10500" width="5" style="2" bestFit="1" customWidth="1"/>
    <col min="10501" max="10501" width="6" style="2" bestFit="1" customWidth="1"/>
    <col min="10502" max="10502" width="6.5703125" style="2" bestFit="1" customWidth="1"/>
    <col min="10503" max="10503" width="8.5703125" style="2" customWidth="1"/>
    <col min="10504" max="10504" width="5" style="2" bestFit="1" customWidth="1"/>
    <col min="10505" max="10505" width="7" style="2" bestFit="1" customWidth="1"/>
    <col min="10506" max="10506" width="6.85546875" style="2" customWidth="1"/>
    <col min="10507" max="10507" width="7.140625" style="2" customWidth="1"/>
    <col min="10508" max="10508" width="6" style="2" bestFit="1" customWidth="1"/>
    <col min="10509" max="10510" width="5" style="2" bestFit="1" customWidth="1"/>
    <col min="10511" max="10511" width="3.28515625" style="2" bestFit="1" customWidth="1"/>
    <col min="10512" max="10512" width="6" style="2" bestFit="1" customWidth="1"/>
    <col min="10513" max="10513" width="7.85546875" style="2" bestFit="1" customWidth="1"/>
    <col min="10514" max="10514" width="3.28515625" style="2" bestFit="1" customWidth="1"/>
    <col min="10515" max="10515" width="4" style="2" bestFit="1" customWidth="1"/>
    <col min="10516" max="10517" width="3.28515625" style="2" bestFit="1" customWidth="1"/>
    <col min="10518" max="10518" width="5" style="2" bestFit="1" customWidth="1"/>
    <col min="10519" max="10519" width="7.140625" style="2" bestFit="1" customWidth="1"/>
    <col min="10520" max="10520" width="5.7109375" style="2" bestFit="1" customWidth="1"/>
    <col min="10521" max="10521" width="5.85546875" style="2" customWidth="1"/>
    <col min="10522" max="10522" width="6.7109375" style="2" bestFit="1" customWidth="1"/>
    <col min="10523" max="10523" width="0" style="2" hidden="1" customWidth="1"/>
    <col min="10524" max="10524" width="6.42578125" style="2" customWidth="1"/>
    <col min="10525" max="10525" width="8.28515625" style="2" customWidth="1"/>
    <col min="10526" max="10526" width="10.140625" style="2" bestFit="1" customWidth="1"/>
    <col min="10527" max="10527" width="8.5703125" style="2" bestFit="1" customWidth="1"/>
    <col min="10528" max="10528" width="16.140625" style="2" bestFit="1" customWidth="1"/>
    <col min="10529" max="10529" width="9.85546875" style="2" bestFit="1" customWidth="1"/>
    <col min="10530" max="10532" width="8.28515625" style="2" customWidth="1"/>
    <col min="10533" max="10533" width="10.28515625" style="2" customWidth="1"/>
    <col min="10534" max="10534" width="9.140625" style="2" customWidth="1"/>
    <col min="10535" max="10535" width="10.28515625" style="2" customWidth="1"/>
    <col min="10536" max="10536" width="9.140625" style="2" customWidth="1"/>
    <col min="10537" max="10748" width="9.140625" style="2"/>
    <col min="10749" max="10749" width="3.140625" style="2" customWidth="1"/>
    <col min="10750" max="10750" width="7.28515625" style="2" bestFit="1" customWidth="1"/>
    <col min="10751" max="10752" width="7" style="2" bestFit="1" customWidth="1"/>
    <col min="10753" max="10753" width="6" style="2" bestFit="1" customWidth="1"/>
    <col min="10754" max="10754" width="6" style="2" customWidth="1"/>
    <col min="10755" max="10756" width="5" style="2" bestFit="1" customWidth="1"/>
    <col min="10757" max="10757" width="6" style="2" bestFit="1" customWidth="1"/>
    <col min="10758" max="10758" width="6.5703125" style="2" bestFit="1" customWidth="1"/>
    <col min="10759" max="10759" width="8.5703125" style="2" customWidth="1"/>
    <col min="10760" max="10760" width="5" style="2" bestFit="1" customWidth="1"/>
    <col min="10761" max="10761" width="7" style="2" bestFit="1" customWidth="1"/>
    <col min="10762" max="10762" width="6.85546875" style="2" customWidth="1"/>
    <col min="10763" max="10763" width="7.140625" style="2" customWidth="1"/>
    <col min="10764" max="10764" width="6" style="2" bestFit="1" customWidth="1"/>
    <col min="10765" max="10766" width="5" style="2" bestFit="1" customWidth="1"/>
    <col min="10767" max="10767" width="3.28515625" style="2" bestFit="1" customWidth="1"/>
    <col min="10768" max="10768" width="6" style="2" bestFit="1" customWidth="1"/>
    <col min="10769" max="10769" width="7.85546875" style="2" bestFit="1" customWidth="1"/>
    <col min="10770" max="10770" width="3.28515625" style="2" bestFit="1" customWidth="1"/>
    <col min="10771" max="10771" width="4" style="2" bestFit="1" customWidth="1"/>
    <col min="10772" max="10773" width="3.28515625" style="2" bestFit="1" customWidth="1"/>
    <col min="10774" max="10774" width="5" style="2" bestFit="1" customWidth="1"/>
    <col min="10775" max="10775" width="7.140625" style="2" bestFit="1" customWidth="1"/>
    <col min="10776" max="10776" width="5.7109375" style="2" bestFit="1" customWidth="1"/>
    <col min="10777" max="10777" width="5.85546875" style="2" customWidth="1"/>
    <col min="10778" max="10778" width="6.7109375" style="2" bestFit="1" customWidth="1"/>
    <col min="10779" max="10779" width="0" style="2" hidden="1" customWidth="1"/>
    <col min="10780" max="10780" width="6.42578125" style="2" customWidth="1"/>
    <col min="10781" max="10781" width="8.28515625" style="2" customWidth="1"/>
    <col min="10782" max="10782" width="10.140625" style="2" bestFit="1" customWidth="1"/>
    <col min="10783" max="10783" width="8.5703125" style="2" bestFit="1" customWidth="1"/>
    <col min="10784" max="10784" width="16.140625" style="2" bestFit="1" customWidth="1"/>
    <col min="10785" max="10785" width="9.85546875" style="2" bestFit="1" customWidth="1"/>
    <col min="10786" max="10788" width="8.28515625" style="2" customWidth="1"/>
    <col min="10789" max="10789" width="10.28515625" style="2" customWidth="1"/>
    <col min="10790" max="10790" width="9.140625" style="2" customWidth="1"/>
    <col min="10791" max="10791" width="10.28515625" style="2" customWidth="1"/>
    <col min="10792" max="10792" width="9.140625" style="2" customWidth="1"/>
    <col min="10793" max="11004" width="9.140625" style="2"/>
    <col min="11005" max="11005" width="3.140625" style="2" customWidth="1"/>
    <col min="11006" max="11006" width="7.28515625" style="2" bestFit="1" customWidth="1"/>
    <col min="11007" max="11008" width="7" style="2" bestFit="1" customWidth="1"/>
    <col min="11009" max="11009" width="6" style="2" bestFit="1" customWidth="1"/>
    <col min="11010" max="11010" width="6" style="2" customWidth="1"/>
    <col min="11011" max="11012" width="5" style="2" bestFit="1" customWidth="1"/>
    <col min="11013" max="11013" width="6" style="2" bestFit="1" customWidth="1"/>
    <col min="11014" max="11014" width="6.5703125" style="2" bestFit="1" customWidth="1"/>
    <col min="11015" max="11015" width="8.5703125" style="2" customWidth="1"/>
    <col min="11016" max="11016" width="5" style="2" bestFit="1" customWidth="1"/>
    <col min="11017" max="11017" width="7" style="2" bestFit="1" customWidth="1"/>
    <col min="11018" max="11018" width="6.85546875" style="2" customWidth="1"/>
    <col min="11019" max="11019" width="7.140625" style="2" customWidth="1"/>
    <col min="11020" max="11020" width="6" style="2" bestFit="1" customWidth="1"/>
    <col min="11021" max="11022" width="5" style="2" bestFit="1" customWidth="1"/>
    <col min="11023" max="11023" width="3.28515625" style="2" bestFit="1" customWidth="1"/>
    <col min="11024" max="11024" width="6" style="2" bestFit="1" customWidth="1"/>
    <col min="11025" max="11025" width="7.85546875" style="2" bestFit="1" customWidth="1"/>
    <col min="11026" max="11026" width="3.28515625" style="2" bestFit="1" customWidth="1"/>
    <col min="11027" max="11027" width="4" style="2" bestFit="1" customWidth="1"/>
    <col min="11028" max="11029" width="3.28515625" style="2" bestFit="1" customWidth="1"/>
    <col min="11030" max="11030" width="5" style="2" bestFit="1" customWidth="1"/>
    <col min="11031" max="11031" width="7.140625" style="2" bestFit="1" customWidth="1"/>
    <col min="11032" max="11032" width="5.7109375" style="2" bestFit="1" customWidth="1"/>
    <col min="11033" max="11033" width="5.85546875" style="2" customWidth="1"/>
    <col min="11034" max="11034" width="6.7109375" style="2" bestFit="1" customWidth="1"/>
    <col min="11035" max="11035" width="0" style="2" hidden="1" customWidth="1"/>
    <col min="11036" max="11036" width="6.42578125" style="2" customWidth="1"/>
    <col min="11037" max="11037" width="8.28515625" style="2" customWidth="1"/>
    <col min="11038" max="11038" width="10.140625" style="2" bestFit="1" customWidth="1"/>
    <col min="11039" max="11039" width="8.5703125" style="2" bestFit="1" customWidth="1"/>
    <col min="11040" max="11040" width="16.140625" style="2" bestFit="1" customWidth="1"/>
    <col min="11041" max="11041" width="9.85546875" style="2" bestFit="1" customWidth="1"/>
    <col min="11042" max="11044" width="8.28515625" style="2" customWidth="1"/>
    <col min="11045" max="11045" width="10.28515625" style="2" customWidth="1"/>
    <col min="11046" max="11046" width="9.140625" style="2" customWidth="1"/>
    <col min="11047" max="11047" width="10.28515625" style="2" customWidth="1"/>
    <col min="11048" max="11048" width="9.140625" style="2" customWidth="1"/>
    <col min="11049" max="11260" width="9.140625" style="2"/>
    <col min="11261" max="11261" width="3.140625" style="2" customWidth="1"/>
    <col min="11262" max="11262" width="7.28515625" style="2" bestFit="1" customWidth="1"/>
    <col min="11263" max="11264" width="7" style="2" bestFit="1" customWidth="1"/>
    <col min="11265" max="11265" width="6" style="2" bestFit="1" customWidth="1"/>
    <col min="11266" max="11266" width="6" style="2" customWidth="1"/>
    <col min="11267" max="11268" width="5" style="2" bestFit="1" customWidth="1"/>
    <col min="11269" max="11269" width="6" style="2" bestFit="1" customWidth="1"/>
    <col min="11270" max="11270" width="6.5703125" style="2" bestFit="1" customWidth="1"/>
    <col min="11271" max="11271" width="8.5703125" style="2" customWidth="1"/>
    <col min="11272" max="11272" width="5" style="2" bestFit="1" customWidth="1"/>
    <col min="11273" max="11273" width="7" style="2" bestFit="1" customWidth="1"/>
    <col min="11274" max="11274" width="6.85546875" style="2" customWidth="1"/>
    <col min="11275" max="11275" width="7.140625" style="2" customWidth="1"/>
    <col min="11276" max="11276" width="6" style="2" bestFit="1" customWidth="1"/>
    <col min="11277" max="11278" width="5" style="2" bestFit="1" customWidth="1"/>
    <col min="11279" max="11279" width="3.28515625" style="2" bestFit="1" customWidth="1"/>
    <col min="11280" max="11280" width="6" style="2" bestFit="1" customWidth="1"/>
    <col min="11281" max="11281" width="7.85546875" style="2" bestFit="1" customWidth="1"/>
    <col min="11282" max="11282" width="3.28515625" style="2" bestFit="1" customWidth="1"/>
    <col min="11283" max="11283" width="4" style="2" bestFit="1" customWidth="1"/>
    <col min="11284" max="11285" width="3.28515625" style="2" bestFit="1" customWidth="1"/>
    <col min="11286" max="11286" width="5" style="2" bestFit="1" customWidth="1"/>
    <col min="11287" max="11287" width="7.140625" style="2" bestFit="1" customWidth="1"/>
    <col min="11288" max="11288" width="5.7109375" style="2" bestFit="1" customWidth="1"/>
    <col min="11289" max="11289" width="5.85546875" style="2" customWidth="1"/>
    <col min="11290" max="11290" width="6.7109375" style="2" bestFit="1" customWidth="1"/>
    <col min="11291" max="11291" width="0" style="2" hidden="1" customWidth="1"/>
    <col min="11292" max="11292" width="6.42578125" style="2" customWidth="1"/>
    <col min="11293" max="11293" width="8.28515625" style="2" customWidth="1"/>
    <col min="11294" max="11294" width="10.140625" style="2" bestFit="1" customWidth="1"/>
    <col min="11295" max="11295" width="8.5703125" style="2" bestFit="1" customWidth="1"/>
    <col min="11296" max="11296" width="16.140625" style="2" bestFit="1" customWidth="1"/>
    <col min="11297" max="11297" width="9.85546875" style="2" bestFit="1" customWidth="1"/>
    <col min="11298" max="11300" width="8.28515625" style="2" customWidth="1"/>
    <col min="11301" max="11301" width="10.28515625" style="2" customWidth="1"/>
    <col min="11302" max="11302" width="9.140625" style="2" customWidth="1"/>
    <col min="11303" max="11303" width="10.28515625" style="2" customWidth="1"/>
    <col min="11304" max="11304" width="9.140625" style="2" customWidth="1"/>
    <col min="11305" max="11516" width="9.140625" style="2"/>
    <col min="11517" max="11517" width="3.140625" style="2" customWidth="1"/>
    <col min="11518" max="11518" width="7.28515625" style="2" bestFit="1" customWidth="1"/>
    <col min="11519" max="11520" width="7" style="2" bestFit="1" customWidth="1"/>
    <col min="11521" max="11521" width="6" style="2" bestFit="1" customWidth="1"/>
    <col min="11522" max="11522" width="6" style="2" customWidth="1"/>
    <col min="11523" max="11524" width="5" style="2" bestFit="1" customWidth="1"/>
    <col min="11525" max="11525" width="6" style="2" bestFit="1" customWidth="1"/>
    <col min="11526" max="11526" width="6.5703125" style="2" bestFit="1" customWidth="1"/>
    <col min="11527" max="11527" width="8.5703125" style="2" customWidth="1"/>
    <col min="11528" max="11528" width="5" style="2" bestFit="1" customWidth="1"/>
    <col min="11529" max="11529" width="7" style="2" bestFit="1" customWidth="1"/>
    <col min="11530" max="11530" width="6.85546875" style="2" customWidth="1"/>
    <col min="11531" max="11531" width="7.140625" style="2" customWidth="1"/>
    <col min="11532" max="11532" width="6" style="2" bestFit="1" customWidth="1"/>
    <col min="11533" max="11534" width="5" style="2" bestFit="1" customWidth="1"/>
    <col min="11535" max="11535" width="3.28515625" style="2" bestFit="1" customWidth="1"/>
    <col min="11536" max="11536" width="6" style="2" bestFit="1" customWidth="1"/>
    <col min="11537" max="11537" width="7.85546875" style="2" bestFit="1" customWidth="1"/>
    <col min="11538" max="11538" width="3.28515625" style="2" bestFit="1" customWidth="1"/>
    <col min="11539" max="11539" width="4" style="2" bestFit="1" customWidth="1"/>
    <col min="11540" max="11541" width="3.28515625" style="2" bestFit="1" customWidth="1"/>
    <col min="11542" max="11542" width="5" style="2" bestFit="1" customWidth="1"/>
    <col min="11543" max="11543" width="7.140625" style="2" bestFit="1" customWidth="1"/>
    <col min="11544" max="11544" width="5.7109375" style="2" bestFit="1" customWidth="1"/>
    <col min="11545" max="11545" width="5.85546875" style="2" customWidth="1"/>
    <col min="11546" max="11546" width="6.7109375" style="2" bestFit="1" customWidth="1"/>
    <col min="11547" max="11547" width="0" style="2" hidden="1" customWidth="1"/>
    <col min="11548" max="11548" width="6.42578125" style="2" customWidth="1"/>
    <col min="11549" max="11549" width="8.28515625" style="2" customWidth="1"/>
    <col min="11550" max="11550" width="10.140625" style="2" bestFit="1" customWidth="1"/>
    <col min="11551" max="11551" width="8.5703125" style="2" bestFit="1" customWidth="1"/>
    <col min="11552" max="11552" width="16.140625" style="2" bestFit="1" customWidth="1"/>
    <col min="11553" max="11553" width="9.85546875" style="2" bestFit="1" customWidth="1"/>
    <col min="11554" max="11556" width="8.28515625" style="2" customWidth="1"/>
    <col min="11557" max="11557" width="10.28515625" style="2" customWidth="1"/>
    <col min="11558" max="11558" width="9.140625" style="2" customWidth="1"/>
    <col min="11559" max="11559" width="10.28515625" style="2" customWidth="1"/>
    <col min="11560" max="11560" width="9.140625" style="2" customWidth="1"/>
    <col min="11561" max="11772" width="9.140625" style="2"/>
    <col min="11773" max="11773" width="3.140625" style="2" customWidth="1"/>
    <col min="11774" max="11774" width="7.28515625" style="2" bestFit="1" customWidth="1"/>
    <col min="11775" max="11776" width="7" style="2" bestFit="1" customWidth="1"/>
    <col min="11777" max="11777" width="6" style="2" bestFit="1" customWidth="1"/>
    <col min="11778" max="11778" width="6" style="2" customWidth="1"/>
    <col min="11779" max="11780" width="5" style="2" bestFit="1" customWidth="1"/>
    <col min="11781" max="11781" width="6" style="2" bestFit="1" customWidth="1"/>
    <col min="11782" max="11782" width="6.5703125" style="2" bestFit="1" customWidth="1"/>
    <col min="11783" max="11783" width="8.5703125" style="2" customWidth="1"/>
    <col min="11784" max="11784" width="5" style="2" bestFit="1" customWidth="1"/>
    <col min="11785" max="11785" width="7" style="2" bestFit="1" customWidth="1"/>
    <col min="11786" max="11786" width="6.85546875" style="2" customWidth="1"/>
    <col min="11787" max="11787" width="7.140625" style="2" customWidth="1"/>
    <col min="11788" max="11788" width="6" style="2" bestFit="1" customWidth="1"/>
    <col min="11789" max="11790" width="5" style="2" bestFit="1" customWidth="1"/>
    <col min="11791" max="11791" width="3.28515625" style="2" bestFit="1" customWidth="1"/>
    <col min="11792" max="11792" width="6" style="2" bestFit="1" customWidth="1"/>
    <col min="11793" max="11793" width="7.85546875" style="2" bestFit="1" customWidth="1"/>
    <col min="11794" max="11794" width="3.28515625" style="2" bestFit="1" customWidth="1"/>
    <col min="11795" max="11795" width="4" style="2" bestFit="1" customWidth="1"/>
    <col min="11796" max="11797" width="3.28515625" style="2" bestFit="1" customWidth="1"/>
    <col min="11798" max="11798" width="5" style="2" bestFit="1" customWidth="1"/>
    <col min="11799" max="11799" width="7.140625" style="2" bestFit="1" customWidth="1"/>
    <col min="11800" max="11800" width="5.7109375" style="2" bestFit="1" customWidth="1"/>
    <col min="11801" max="11801" width="5.85546875" style="2" customWidth="1"/>
    <col min="11802" max="11802" width="6.7109375" style="2" bestFit="1" customWidth="1"/>
    <col min="11803" max="11803" width="0" style="2" hidden="1" customWidth="1"/>
    <col min="11804" max="11804" width="6.42578125" style="2" customWidth="1"/>
    <col min="11805" max="11805" width="8.28515625" style="2" customWidth="1"/>
    <col min="11806" max="11806" width="10.140625" style="2" bestFit="1" customWidth="1"/>
    <col min="11807" max="11807" width="8.5703125" style="2" bestFit="1" customWidth="1"/>
    <col min="11808" max="11808" width="16.140625" style="2" bestFit="1" customWidth="1"/>
    <col min="11809" max="11809" width="9.85546875" style="2" bestFit="1" customWidth="1"/>
    <col min="11810" max="11812" width="8.28515625" style="2" customWidth="1"/>
    <col min="11813" max="11813" width="10.28515625" style="2" customWidth="1"/>
    <col min="11814" max="11814" width="9.140625" style="2" customWidth="1"/>
    <col min="11815" max="11815" width="10.28515625" style="2" customWidth="1"/>
    <col min="11816" max="11816" width="9.140625" style="2" customWidth="1"/>
    <col min="11817" max="12028" width="9.140625" style="2"/>
    <col min="12029" max="12029" width="3.140625" style="2" customWidth="1"/>
    <col min="12030" max="12030" width="7.28515625" style="2" bestFit="1" customWidth="1"/>
    <col min="12031" max="12032" width="7" style="2" bestFit="1" customWidth="1"/>
    <col min="12033" max="12033" width="6" style="2" bestFit="1" customWidth="1"/>
    <col min="12034" max="12034" width="6" style="2" customWidth="1"/>
    <col min="12035" max="12036" width="5" style="2" bestFit="1" customWidth="1"/>
    <col min="12037" max="12037" width="6" style="2" bestFit="1" customWidth="1"/>
    <col min="12038" max="12038" width="6.5703125" style="2" bestFit="1" customWidth="1"/>
    <col min="12039" max="12039" width="8.5703125" style="2" customWidth="1"/>
    <col min="12040" max="12040" width="5" style="2" bestFit="1" customWidth="1"/>
    <col min="12041" max="12041" width="7" style="2" bestFit="1" customWidth="1"/>
    <col min="12042" max="12042" width="6.85546875" style="2" customWidth="1"/>
    <col min="12043" max="12043" width="7.140625" style="2" customWidth="1"/>
    <col min="12044" max="12044" width="6" style="2" bestFit="1" customWidth="1"/>
    <col min="12045" max="12046" width="5" style="2" bestFit="1" customWidth="1"/>
    <col min="12047" max="12047" width="3.28515625" style="2" bestFit="1" customWidth="1"/>
    <col min="12048" max="12048" width="6" style="2" bestFit="1" customWidth="1"/>
    <col min="12049" max="12049" width="7.85546875" style="2" bestFit="1" customWidth="1"/>
    <col min="12050" max="12050" width="3.28515625" style="2" bestFit="1" customWidth="1"/>
    <col min="12051" max="12051" width="4" style="2" bestFit="1" customWidth="1"/>
    <col min="12052" max="12053" width="3.28515625" style="2" bestFit="1" customWidth="1"/>
    <col min="12054" max="12054" width="5" style="2" bestFit="1" customWidth="1"/>
    <col min="12055" max="12055" width="7.140625" style="2" bestFit="1" customWidth="1"/>
    <col min="12056" max="12056" width="5.7109375" style="2" bestFit="1" customWidth="1"/>
    <col min="12057" max="12057" width="5.85546875" style="2" customWidth="1"/>
    <col min="12058" max="12058" width="6.7109375" style="2" bestFit="1" customWidth="1"/>
    <col min="12059" max="12059" width="0" style="2" hidden="1" customWidth="1"/>
    <col min="12060" max="12060" width="6.42578125" style="2" customWidth="1"/>
    <col min="12061" max="12061" width="8.28515625" style="2" customWidth="1"/>
    <col min="12062" max="12062" width="10.140625" style="2" bestFit="1" customWidth="1"/>
    <col min="12063" max="12063" width="8.5703125" style="2" bestFit="1" customWidth="1"/>
    <col min="12064" max="12064" width="16.140625" style="2" bestFit="1" customWidth="1"/>
    <col min="12065" max="12065" width="9.85546875" style="2" bestFit="1" customWidth="1"/>
    <col min="12066" max="12068" width="8.28515625" style="2" customWidth="1"/>
    <col min="12069" max="12069" width="10.28515625" style="2" customWidth="1"/>
    <col min="12070" max="12070" width="9.140625" style="2" customWidth="1"/>
    <col min="12071" max="12071" width="10.28515625" style="2" customWidth="1"/>
    <col min="12072" max="12072" width="9.140625" style="2" customWidth="1"/>
    <col min="12073" max="12284" width="9.140625" style="2"/>
    <col min="12285" max="12285" width="3.140625" style="2" customWidth="1"/>
    <col min="12286" max="12286" width="7.28515625" style="2" bestFit="1" customWidth="1"/>
    <col min="12287" max="12288" width="7" style="2" bestFit="1" customWidth="1"/>
    <col min="12289" max="12289" width="6" style="2" bestFit="1" customWidth="1"/>
    <col min="12290" max="12290" width="6" style="2" customWidth="1"/>
    <col min="12291" max="12292" width="5" style="2" bestFit="1" customWidth="1"/>
    <col min="12293" max="12293" width="6" style="2" bestFit="1" customWidth="1"/>
    <col min="12294" max="12294" width="6.5703125" style="2" bestFit="1" customWidth="1"/>
    <col min="12295" max="12295" width="8.5703125" style="2" customWidth="1"/>
    <col min="12296" max="12296" width="5" style="2" bestFit="1" customWidth="1"/>
    <col min="12297" max="12297" width="7" style="2" bestFit="1" customWidth="1"/>
    <col min="12298" max="12298" width="6.85546875" style="2" customWidth="1"/>
    <col min="12299" max="12299" width="7.140625" style="2" customWidth="1"/>
    <col min="12300" max="12300" width="6" style="2" bestFit="1" customWidth="1"/>
    <col min="12301" max="12302" width="5" style="2" bestFit="1" customWidth="1"/>
    <col min="12303" max="12303" width="3.28515625" style="2" bestFit="1" customWidth="1"/>
    <col min="12304" max="12304" width="6" style="2" bestFit="1" customWidth="1"/>
    <col min="12305" max="12305" width="7.85546875" style="2" bestFit="1" customWidth="1"/>
    <col min="12306" max="12306" width="3.28515625" style="2" bestFit="1" customWidth="1"/>
    <col min="12307" max="12307" width="4" style="2" bestFit="1" customWidth="1"/>
    <col min="12308" max="12309" width="3.28515625" style="2" bestFit="1" customWidth="1"/>
    <col min="12310" max="12310" width="5" style="2" bestFit="1" customWidth="1"/>
    <col min="12311" max="12311" width="7.140625" style="2" bestFit="1" customWidth="1"/>
    <col min="12312" max="12312" width="5.7109375" style="2" bestFit="1" customWidth="1"/>
    <col min="12313" max="12313" width="5.85546875" style="2" customWidth="1"/>
    <col min="12314" max="12314" width="6.7109375" style="2" bestFit="1" customWidth="1"/>
    <col min="12315" max="12315" width="0" style="2" hidden="1" customWidth="1"/>
    <col min="12316" max="12316" width="6.42578125" style="2" customWidth="1"/>
    <col min="12317" max="12317" width="8.28515625" style="2" customWidth="1"/>
    <col min="12318" max="12318" width="10.140625" style="2" bestFit="1" customWidth="1"/>
    <col min="12319" max="12319" width="8.5703125" style="2" bestFit="1" customWidth="1"/>
    <col min="12320" max="12320" width="16.140625" style="2" bestFit="1" customWidth="1"/>
    <col min="12321" max="12321" width="9.85546875" style="2" bestFit="1" customWidth="1"/>
    <col min="12322" max="12324" width="8.28515625" style="2" customWidth="1"/>
    <col min="12325" max="12325" width="10.28515625" style="2" customWidth="1"/>
    <col min="12326" max="12326" width="9.140625" style="2" customWidth="1"/>
    <col min="12327" max="12327" width="10.28515625" style="2" customWidth="1"/>
    <col min="12328" max="12328" width="9.140625" style="2" customWidth="1"/>
    <col min="12329" max="12540" width="9.140625" style="2"/>
    <col min="12541" max="12541" width="3.140625" style="2" customWidth="1"/>
    <col min="12542" max="12542" width="7.28515625" style="2" bestFit="1" customWidth="1"/>
    <col min="12543" max="12544" width="7" style="2" bestFit="1" customWidth="1"/>
    <col min="12545" max="12545" width="6" style="2" bestFit="1" customWidth="1"/>
    <col min="12546" max="12546" width="6" style="2" customWidth="1"/>
    <col min="12547" max="12548" width="5" style="2" bestFit="1" customWidth="1"/>
    <col min="12549" max="12549" width="6" style="2" bestFit="1" customWidth="1"/>
    <col min="12550" max="12550" width="6.5703125" style="2" bestFit="1" customWidth="1"/>
    <col min="12551" max="12551" width="8.5703125" style="2" customWidth="1"/>
    <col min="12552" max="12552" width="5" style="2" bestFit="1" customWidth="1"/>
    <col min="12553" max="12553" width="7" style="2" bestFit="1" customWidth="1"/>
    <col min="12554" max="12554" width="6.85546875" style="2" customWidth="1"/>
    <col min="12555" max="12555" width="7.140625" style="2" customWidth="1"/>
    <col min="12556" max="12556" width="6" style="2" bestFit="1" customWidth="1"/>
    <col min="12557" max="12558" width="5" style="2" bestFit="1" customWidth="1"/>
    <col min="12559" max="12559" width="3.28515625" style="2" bestFit="1" customWidth="1"/>
    <col min="12560" max="12560" width="6" style="2" bestFit="1" customWidth="1"/>
    <col min="12561" max="12561" width="7.85546875" style="2" bestFit="1" customWidth="1"/>
    <col min="12562" max="12562" width="3.28515625" style="2" bestFit="1" customWidth="1"/>
    <col min="12563" max="12563" width="4" style="2" bestFit="1" customWidth="1"/>
    <col min="12564" max="12565" width="3.28515625" style="2" bestFit="1" customWidth="1"/>
    <col min="12566" max="12566" width="5" style="2" bestFit="1" customWidth="1"/>
    <col min="12567" max="12567" width="7.140625" style="2" bestFit="1" customWidth="1"/>
    <col min="12568" max="12568" width="5.7109375" style="2" bestFit="1" customWidth="1"/>
    <col min="12569" max="12569" width="5.85546875" style="2" customWidth="1"/>
    <col min="12570" max="12570" width="6.7109375" style="2" bestFit="1" customWidth="1"/>
    <col min="12571" max="12571" width="0" style="2" hidden="1" customWidth="1"/>
    <col min="12572" max="12572" width="6.42578125" style="2" customWidth="1"/>
    <col min="12573" max="12573" width="8.28515625" style="2" customWidth="1"/>
    <col min="12574" max="12574" width="10.140625" style="2" bestFit="1" customWidth="1"/>
    <col min="12575" max="12575" width="8.5703125" style="2" bestFit="1" customWidth="1"/>
    <col min="12576" max="12576" width="16.140625" style="2" bestFit="1" customWidth="1"/>
    <col min="12577" max="12577" width="9.85546875" style="2" bestFit="1" customWidth="1"/>
    <col min="12578" max="12580" width="8.28515625" style="2" customWidth="1"/>
    <col min="12581" max="12581" width="10.28515625" style="2" customWidth="1"/>
    <col min="12582" max="12582" width="9.140625" style="2" customWidth="1"/>
    <col min="12583" max="12583" width="10.28515625" style="2" customWidth="1"/>
    <col min="12584" max="12584" width="9.140625" style="2" customWidth="1"/>
    <col min="12585" max="12796" width="9.140625" style="2"/>
    <col min="12797" max="12797" width="3.140625" style="2" customWidth="1"/>
    <col min="12798" max="12798" width="7.28515625" style="2" bestFit="1" customWidth="1"/>
    <col min="12799" max="12800" width="7" style="2" bestFit="1" customWidth="1"/>
    <col min="12801" max="12801" width="6" style="2" bestFit="1" customWidth="1"/>
    <col min="12802" max="12802" width="6" style="2" customWidth="1"/>
    <col min="12803" max="12804" width="5" style="2" bestFit="1" customWidth="1"/>
    <col min="12805" max="12805" width="6" style="2" bestFit="1" customWidth="1"/>
    <col min="12806" max="12806" width="6.5703125" style="2" bestFit="1" customWidth="1"/>
    <col min="12807" max="12807" width="8.5703125" style="2" customWidth="1"/>
    <col min="12808" max="12808" width="5" style="2" bestFit="1" customWidth="1"/>
    <col min="12809" max="12809" width="7" style="2" bestFit="1" customWidth="1"/>
    <col min="12810" max="12810" width="6.85546875" style="2" customWidth="1"/>
    <col min="12811" max="12811" width="7.140625" style="2" customWidth="1"/>
    <col min="12812" max="12812" width="6" style="2" bestFit="1" customWidth="1"/>
    <col min="12813" max="12814" width="5" style="2" bestFit="1" customWidth="1"/>
    <col min="12815" max="12815" width="3.28515625" style="2" bestFit="1" customWidth="1"/>
    <col min="12816" max="12816" width="6" style="2" bestFit="1" customWidth="1"/>
    <col min="12817" max="12817" width="7.85546875" style="2" bestFit="1" customWidth="1"/>
    <col min="12818" max="12818" width="3.28515625" style="2" bestFit="1" customWidth="1"/>
    <col min="12819" max="12819" width="4" style="2" bestFit="1" customWidth="1"/>
    <col min="12820" max="12821" width="3.28515625" style="2" bestFit="1" customWidth="1"/>
    <col min="12822" max="12822" width="5" style="2" bestFit="1" customWidth="1"/>
    <col min="12823" max="12823" width="7.140625" style="2" bestFit="1" customWidth="1"/>
    <col min="12824" max="12824" width="5.7109375" style="2" bestFit="1" customWidth="1"/>
    <col min="12825" max="12825" width="5.85546875" style="2" customWidth="1"/>
    <col min="12826" max="12826" width="6.7109375" style="2" bestFit="1" customWidth="1"/>
    <col min="12827" max="12827" width="0" style="2" hidden="1" customWidth="1"/>
    <col min="12828" max="12828" width="6.42578125" style="2" customWidth="1"/>
    <col min="12829" max="12829" width="8.28515625" style="2" customWidth="1"/>
    <col min="12830" max="12830" width="10.140625" style="2" bestFit="1" customWidth="1"/>
    <col min="12831" max="12831" width="8.5703125" style="2" bestFit="1" customWidth="1"/>
    <col min="12832" max="12832" width="16.140625" style="2" bestFit="1" customWidth="1"/>
    <col min="12833" max="12833" width="9.85546875" style="2" bestFit="1" customWidth="1"/>
    <col min="12834" max="12836" width="8.28515625" style="2" customWidth="1"/>
    <col min="12837" max="12837" width="10.28515625" style="2" customWidth="1"/>
    <col min="12838" max="12838" width="9.140625" style="2" customWidth="1"/>
    <col min="12839" max="12839" width="10.28515625" style="2" customWidth="1"/>
    <col min="12840" max="12840" width="9.140625" style="2" customWidth="1"/>
    <col min="12841" max="13052" width="9.140625" style="2"/>
    <col min="13053" max="13053" width="3.140625" style="2" customWidth="1"/>
    <col min="13054" max="13054" width="7.28515625" style="2" bestFit="1" customWidth="1"/>
    <col min="13055" max="13056" width="7" style="2" bestFit="1" customWidth="1"/>
    <col min="13057" max="13057" width="6" style="2" bestFit="1" customWidth="1"/>
    <col min="13058" max="13058" width="6" style="2" customWidth="1"/>
    <col min="13059" max="13060" width="5" style="2" bestFit="1" customWidth="1"/>
    <col min="13061" max="13061" width="6" style="2" bestFit="1" customWidth="1"/>
    <col min="13062" max="13062" width="6.5703125" style="2" bestFit="1" customWidth="1"/>
    <col min="13063" max="13063" width="8.5703125" style="2" customWidth="1"/>
    <col min="13064" max="13064" width="5" style="2" bestFit="1" customWidth="1"/>
    <col min="13065" max="13065" width="7" style="2" bestFit="1" customWidth="1"/>
    <col min="13066" max="13066" width="6.85546875" style="2" customWidth="1"/>
    <col min="13067" max="13067" width="7.140625" style="2" customWidth="1"/>
    <col min="13068" max="13068" width="6" style="2" bestFit="1" customWidth="1"/>
    <col min="13069" max="13070" width="5" style="2" bestFit="1" customWidth="1"/>
    <col min="13071" max="13071" width="3.28515625" style="2" bestFit="1" customWidth="1"/>
    <col min="13072" max="13072" width="6" style="2" bestFit="1" customWidth="1"/>
    <col min="13073" max="13073" width="7.85546875" style="2" bestFit="1" customWidth="1"/>
    <col min="13074" max="13074" width="3.28515625" style="2" bestFit="1" customWidth="1"/>
    <col min="13075" max="13075" width="4" style="2" bestFit="1" customWidth="1"/>
    <col min="13076" max="13077" width="3.28515625" style="2" bestFit="1" customWidth="1"/>
    <col min="13078" max="13078" width="5" style="2" bestFit="1" customWidth="1"/>
    <col min="13079" max="13079" width="7.140625" style="2" bestFit="1" customWidth="1"/>
    <col min="13080" max="13080" width="5.7109375" style="2" bestFit="1" customWidth="1"/>
    <col min="13081" max="13081" width="5.85546875" style="2" customWidth="1"/>
    <col min="13082" max="13082" width="6.7109375" style="2" bestFit="1" customWidth="1"/>
    <col min="13083" max="13083" width="0" style="2" hidden="1" customWidth="1"/>
    <col min="13084" max="13084" width="6.42578125" style="2" customWidth="1"/>
    <col min="13085" max="13085" width="8.28515625" style="2" customWidth="1"/>
    <col min="13086" max="13086" width="10.140625" style="2" bestFit="1" customWidth="1"/>
    <col min="13087" max="13087" width="8.5703125" style="2" bestFit="1" customWidth="1"/>
    <col min="13088" max="13088" width="16.140625" style="2" bestFit="1" customWidth="1"/>
    <col min="13089" max="13089" width="9.85546875" style="2" bestFit="1" customWidth="1"/>
    <col min="13090" max="13092" width="8.28515625" style="2" customWidth="1"/>
    <col min="13093" max="13093" width="10.28515625" style="2" customWidth="1"/>
    <col min="13094" max="13094" width="9.140625" style="2" customWidth="1"/>
    <col min="13095" max="13095" width="10.28515625" style="2" customWidth="1"/>
    <col min="13096" max="13096" width="9.140625" style="2" customWidth="1"/>
    <col min="13097" max="13308" width="9.140625" style="2"/>
    <col min="13309" max="13309" width="3.140625" style="2" customWidth="1"/>
    <col min="13310" max="13310" width="7.28515625" style="2" bestFit="1" customWidth="1"/>
    <col min="13311" max="13312" width="7" style="2" bestFit="1" customWidth="1"/>
    <col min="13313" max="13313" width="6" style="2" bestFit="1" customWidth="1"/>
    <col min="13314" max="13314" width="6" style="2" customWidth="1"/>
    <col min="13315" max="13316" width="5" style="2" bestFit="1" customWidth="1"/>
    <col min="13317" max="13317" width="6" style="2" bestFit="1" customWidth="1"/>
    <col min="13318" max="13318" width="6.5703125" style="2" bestFit="1" customWidth="1"/>
    <col min="13319" max="13319" width="8.5703125" style="2" customWidth="1"/>
    <col min="13320" max="13320" width="5" style="2" bestFit="1" customWidth="1"/>
    <col min="13321" max="13321" width="7" style="2" bestFit="1" customWidth="1"/>
    <col min="13322" max="13322" width="6.85546875" style="2" customWidth="1"/>
    <col min="13323" max="13323" width="7.140625" style="2" customWidth="1"/>
    <col min="13324" max="13324" width="6" style="2" bestFit="1" customWidth="1"/>
    <col min="13325" max="13326" width="5" style="2" bestFit="1" customWidth="1"/>
    <col min="13327" max="13327" width="3.28515625" style="2" bestFit="1" customWidth="1"/>
    <col min="13328" max="13328" width="6" style="2" bestFit="1" customWidth="1"/>
    <col min="13329" max="13329" width="7.85546875" style="2" bestFit="1" customWidth="1"/>
    <col min="13330" max="13330" width="3.28515625" style="2" bestFit="1" customWidth="1"/>
    <col min="13331" max="13331" width="4" style="2" bestFit="1" customWidth="1"/>
    <col min="13332" max="13333" width="3.28515625" style="2" bestFit="1" customWidth="1"/>
    <col min="13334" max="13334" width="5" style="2" bestFit="1" customWidth="1"/>
    <col min="13335" max="13335" width="7.140625" style="2" bestFit="1" customWidth="1"/>
    <col min="13336" max="13336" width="5.7109375" style="2" bestFit="1" customWidth="1"/>
    <col min="13337" max="13337" width="5.85546875" style="2" customWidth="1"/>
    <col min="13338" max="13338" width="6.7109375" style="2" bestFit="1" customWidth="1"/>
    <col min="13339" max="13339" width="0" style="2" hidden="1" customWidth="1"/>
    <col min="13340" max="13340" width="6.42578125" style="2" customWidth="1"/>
    <col min="13341" max="13341" width="8.28515625" style="2" customWidth="1"/>
    <col min="13342" max="13342" width="10.140625" style="2" bestFit="1" customWidth="1"/>
    <col min="13343" max="13343" width="8.5703125" style="2" bestFit="1" customWidth="1"/>
    <col min="13344" max="13344" width="16.140625" style="2" bestFit="1" customWidth="1"/>
    <col min="13345" max="13345" width="9.85546875" style="2" bestFit="1" customWidth="1"/>
    <col min="13346" max="13348" width="8.28515625" style="2" customWidth="1"/>
    <col min="13349" max="13349" width="10.28515625" style="2" customWidth="1"/>
    <col min="13350" max="13350" width="9.140625" style="2" customWidth="1"/>
    <col min="13351" max="13351" width="10.28515625" style="2" customWidth="1"/>
    <col min="13352" max="13352" width="9.140625" style="2" customWidth="1"/>
    <col min="13353" max="13564" width="9.140625" style="2"/>
    <col min="13565" max="13565" width="3.140625" style="2" customWidth="1"/>
    <col min="13566" max="13566" width="7.28515625" style="2" bestFit="1" customWidth="1"/>
    <col min="13567" max="13568" width="7" style="2" bestFit="1" customWidth="1"/>
    <col min="13569" max="13569" width="6" style="2" bestFit="1" customWidth="1"/>
    <col min="13570" max="13570" width="6" style="2" customWidth="1"/>
    <col min="13571" max="13572" width="5" style="2" bestFit="1" customWidth="1"/>
    <col min="13573" max="13573" width="6" style="2" bestFit="1" customWidth="1"/>
    <col min="13574" max="13574" width="6.5703125" style="2" bestFit="1" customWidth="1"/>
    <col min="13575" max="13575" width="8.5703125" style="2" customWidth="1"/>
    <col min="13576" max="13576" width="5" style="2" bestFit="1" customWidth="1"/>
    <col min="13577" max="13577" width="7" style="2" bestFit="1" customWidth="1"/>
    <col min="13578" max="13578" width="6.85546875" style="2" customWidth="1"/>
    <col min="13579" max="13579" width="7.140625" style="2" customWidth="1"/>
    <col min="13580" max="13580" width="6" style="2" bestFit="1" customWidth="1"/>
    <col min="13581" max="13582" width="5" style="2" bestFit="1" customWidth="1"/>
    <col min="13583" max="13583" width="3.28515625" style="2" bestFit="1" customWidth="1"/>
    <col min="13584" max="13584" width="6" style="2" bestFit="1" customWidth="1"/>
    <col min="13585" max="13585" width="7.85546875" style="2" bestFit="1" customWidth="1"/>
    <col min="13586" max="13586" width="3.28515625" style="2" bestFit="1" customWidth="1"/>
    <col min="13587" max="13587" width="4" style="2" bestFit="1" customWidth="1"/>
    <col min="13588" max="13589" width="3.28515625" style="2" bestFit="1" customWidth="1"/>
    <col min="13590" max="13590" width="5" style="2" bestFit="1" customWidth="1"/>
    <col min="13591" max="13591" width="7.140625" style="2" bestFit="1" customWidth="1"/>
    <col min="13592" max="13592" width="5.7109375" style="2" bestFit="1" customWidth="1"/>
    <col min="13593" max="13593" width="5.85546875" style="2" customWidth="1"/>
    <col min="13594" max="13594" width="6.7109375" style="2" bestFit="1" customWidth="1"/>
    <col min="13595" max="13595" width="0" style="2" hidden="1" customWidth="1"/>
    <col min="13596" max="13596" width="6.42578125" style="2" customWidth="1"/>
    <col min="13597" max="13597" width="8.28515625" style="2" customWidth="1"/>
    <col min="13598" max="13598" width="10.140625" style="2" bestFit="1" customWidth="1"/>
    <col min="13599" max="13599" width="8.5703125" style="2" bestFit="1" customWidth="1"/>
    <col min="13600" max="13600" width="16.140625" style="2" bestFit="1" customWidth="1"/>
    <col min="13601" max="13601" width="9.85546875" style="2" bestFit="1" customWidth="1"/>
    <col min="13602" max="13604" width="8.28515625" style="2" customWidth="1"/>
    <col min="13605" max="13605" width="10.28515625" style="2" customWidth="1"/>
    <col min="13606" max="13606" width="9.140625" style="2" customWidth="1"/>
    <col min="13607" max="13607" width="10.28515625" style="2" customWidth="1"/>
    <col min="13608" max="13608" width="9.140625" style="2" customWidth="1"/>
    <col min="13609" max="13820" width="9.140625" style="2"/>
    <col min="13821" max="13821" width="3.140625" style="2" customWidth="1"/>
    <col min="13822" max="13822" width="7.28515625" style="2" bestFit="1" customWidth="1"/>
    <col min="13823" max="13824" width="7" style="2" bestFit="1" customWidth="1"/>
    <col min="13825" max="13825" width="6" style="2" bestFit="1" customWidth="1"/>
    <col min="13826" max="13826" width="6" style="2" customWidth="1"/>
    <col min="13827" max="13828" width="5" style="2" bestFit="1" customWidth="1"/>
    <col min="13829" max="13829" width="6" style="2" bestFit="1" customWidth="1"/>
    <col min="13830" max="13830" width="6.5703125" style="2" bestFit="1" customWidth="1"/>
    <col min="13831" max="13831" width="8.5703125" style="2" customWidth="1"/>
    <col min="13832" max="13832" width="5" style="2" bestFit="1" customWidth="1"/>
    <col min="13833" max="13833" width="7" style="2" bestFit="1" customWidth="1"/>
    <col min="13834" max="13834" width="6.85546875" style="2" customWidth="1"/>
    <col min="13835" max="13835" width="7.140625" style="2" customWidth="1"/>
    <col min="13836" max="13836" width="6" style="2" bestFit="1" customWidth="1"/>
    <col min="13837" max="13838" width="5" style="2" bestFit="1" customWidth="1"/>
    <col min="13839" max="13839" width="3.28515625" style="2" bestFit="1" customWidth="1"/>
    <col min="13840" max="13840" width="6" style="2" bestFit="1" customWidth="1"/>
    <col min="13841" max="13841" width="7.85546875" style="2" bestFit="1" customWidth="1"/>
    <col min="13842" max="13842" width="3.28515625" style="2" bestFit="1" customWidth="1"/>
    <col min="13843" max="13843" width="4" style="2" bestFit="1" customWidth="1"/>
    <col min="13844" max="13845" width="3.28515625" style="2" bestFit="1" customWidth="1"/>
    <col min="13846" max="13846" width="5" style="2" bestFit="1" customWidth="1"/>
    <col min="13847" max="13847" width="7.140625" style="2" bestFit="1" customWidth="1"/>
    <col min="13848" max="13848" width="5.7109375" style="2" bestFit="1" customWidth="1"/>
    <col min="13849" max="13849" width="5.85546875" style="2" customWidth="1"/>
    <col min="13850" max="13850" width="6.7109375" style="2" bestFit="1" customWidth="1"/>
    <col min="13851" max="13851" width="0" style="2" hidden="1" customWidth="1"/>
    <col min="13852" max="13852" width="6.42578125" style="2" customWidth="1"/>
    <col min="13853" max="13853" width="8.28515625" style="2" customWidth="1"/>
    <col min="13854" max="13854" width="10.140625" style="2" bestFit="1" customWidth="1"/>
    <col min="13855" max="13855" width="8.5703125" style="2" bestFit="1" customWidth="1"/>
    <col min="13856" max="13856" width="16.140625" style="2" bestFit="1" customWidth="1"/>
    <col min="13857" max="13857" width="9.85546875" style="2" bestFit="1" customWidth="1"/>
    <col min="13858" max="13860" width="8.28515625" style="2" customWidth="1"/>
    <col min="13861" max="13861" width="10.28515625" style="2" customWidth="1"/>
    <col min="13862" max="13862" width="9.140625" style="2" customWidth="1"/>
    <col min="13863" max="13863" width="10.28515625" style="2" customWidth="1"/>
    <col min="13864" max="13864" width="9.140625" style="2" customWidth="1"/>
    <col min="13865" max="14076" width="9.140625" style="2"/>
    <col min="14077" max="14077" width="3.140625" style="2" customWidth="1"/>
    <col min="14078" max="14078" width="7.28515625" style="2" bestFit="1" customWidth="1"/>
    <col min="14079" max="14080" width="7" style="2" bestFit="1" customWidth="1"/>
    <col min="14081" max="14081" width="6" style="2" bestFit="1" customWidth="1"/>
    <col min="14082" max="14082" width="6" style="2" customWidth="1"/>
    <col min="14083" max="14084" width="5" style="2" bestFit="1" customWidth="1"/>
    <col min="14085" max="14085" width="6" style="2" bestFit="1" customWidth="1"/>
    <col min="14086" max="14086" width="6.5703125" style="2" bestFit="1" customWidth="1"/>
    <col min="14087" max="14087" width="8.5703125" style="2" customWidth="1"/>
    <col min="14088" max="14088" width="5" style="2" bestFit="1" customWidth="1"/>
    <col min="14089" max="14089" width="7" style="2" bestFit="1" customWidth="1"/>
    <col min="14090" max="14090" width="6.85546875" style="2" customWidth="1"/>
    <col min="14091" max="14091" width="7.140625" style="2" customWidth="1"/>
    <col min="14092" max="14092" width="6" style="2" bestFit="1" customWidth="1"/>
    <col min="14093" max="14094" width="5" style="2" bestFit="1" customWidth="1"/>
    <col min="14095" max="14095" width="3.28515625" style="2" bestFit="1" customWidth="1"/>
    <col min="14096" max="14096" width="6" style="2" bestFit="1" customWidth="1"/>
    <col min="14097" max="14097" width="7.85546875" style="2" bestFit="1" customWidth="1"/>
    <col min="14098" max="14098" width="3.28515625" style="2" bestFit="1" customWidth="1"/>
    <col min="14099" max="14099" width="4" style="2" bestFit="1" customWidth="1"/>
    <col min="14100" max="14101" width="3.28515625" style="2" bestFit="1" customWidth="1"/>
    <col min="14102" max="14102" width="5" style="2" bestFit="1" customWidth="1"/>
    <col min="14103" max="14103" width="7.140625" style="2" bestFit="1" customWidth="1"/>
    <col min="14104" max="14104" width="5.7109375" style="2" bestFit="1" customWidth="1"/>
    <col min="14105" max="14105" width="5.85546875" style="2" customWidth="1"/>
    <col min="14106" max="14106" width="6.7109375" style="2" bestFit="1" customWidth="1"/>
    <col min="14107" max="14107" width="0" style="2" hidden="1" customWidth="1"/>
    <col min="14108" max="14108" width="6.42578125" style="2" customWidth="1"/>
    <col min="14109" max="14109" width="8.28515625" style="2" customWidth="1"/>
    <col min="14110" max="14110" width="10.140625" style="2" bestFit="1" customWidth="1"/>
    <col min="14111" max="14111" width="8.5703125" style="2" bestFit="1" customWidth="1"/>
    <col min="14112" max="14112" width="16.140625" style="2" bestFit="1" customWidth="1"/>
    <col min="14113" max="14113" width="9.85546875" style="2" bestFit="1" customWidth="1"/>
    <col min="14114" max="14116" width="8.28515625" style="2" customWidth="1"/>
    <col min="14117" max="14117" width="10.28515625" style="2" customWidth="1"/>
    <col min="14118" max="14118" width="9.140625" style="2" customWidth="1"/>
    <col min="14119" max="14119" width="10.28515625" style="2" customWidth="1"/>
    <col min="14120" max="14120" width="9.140625" style="2" customWidth="1"/>
    <col min="14121" max="14332" width="9.140625" style="2"/>
    <col min="14333" max="14333" width="3.140625" style="2" customWidth="1"/>
    <col min="14334" max="14334" width="7.28515625" style="2" bestFit="1" customWidth="1"/>
    <col min="14335" max="14336" width="7" style="2" bestFit="1" customWidth="1"/>
    <col min="14337" max="14337" width="6" style="2" bestFit="1" customWidth="1"/>
    <col min="14338" max="14338" width="6" style="2" customWidth="1"/>
    <col min="14339" max="14340" width="5" style="2" bestFit="1" customWidth="1"/>
    <col min="14341" max="14341" width="6" style="2" bestFit="1" customWidth="1"/>
    <col min="14342" max="14342" width="6.5703125" style="2" bestFit="1" customWidth="1"/>
    <col min="14343" max="14343" width="8.5703125" style="2" customWidth="1"/>
    <col min="14344" max="14344" width="5" style="2" bestFit="1" customWidth="1"/>
    <col min="14345" max="14345" width="7" style="2" bestFit="1" customWidth="1"/>
    <col min="14346" max="14346" width="6.85546875" style="2" customWidth="1"/>
    <col min="14347" max="14347" width="7.140625" style="2" customWidth="1"/>
    <col min="14348" max="14348" width="6" style="2" bestFit="1" customWidth="1"/>
    <col min="14349" max="14350" width="5" style="2" bestFit="1" customWidth="1"/>
    <col min="14351" max="14351" width="3.28515625" style="2" bestFit="1" customWidth="1"/>
    <col min="14352" max="14352" width="6" style="2" bestFit="1" customWidth="1"/>
    <col min="14353" max="14353" width="7.85546875" style="2" bestFit="1" customWidth="1"/>
    <col min="14354" max="14354" width="3.28515625" style="2" bestFit="1" customWidth="1"/>
    <col min="14355" max="14355" width="4" style="2" bestFit="1" customWidth="1"/>
    <col min="14356" max="14357" width="3.28515625" style="2" bestFit="1" customWidth="1"/>
    <col min="14358" max="14358" width="5" style="2" bestFit="1" customWidth="1"/>
    <col min="14359" max="14359" width="7.140625" style="2" bestFit="1" customWidth="1"/>
    <col min="14360" max="14360" width="5.7109375" style="2" bestFit="1" customWidth="1"/>
    <col min="14361" max="14361" width="5.85546875" style="2" customWidth="1"/>
    <col min="14362" max="14362" width="6.7109375" style="2" bestFit="1" customWidth="1"/>
    <col min="14363" max="14363" width="0" style="2" hidden="1" customWidth="1"/>
    <col min="14364" max="14364" width="6.42578125" style="2" customWidth="1"/>
    <col min="14365" max="14365" width="8.28515625" style="2" customWidth="1"/>
    <col min="14366" max="14366" width="10.140625" style="2" bestFit="1" customWidth="1"/>
    <col min="14367" max="14367" width="8.5703125" style="2" bestFit="1" customWidth="1"/>
    <col min="14368" max="14368" width="16.140625" style="2" bestFit="1" customWidth="1"/>
    <col min="14369" max="14369" width="9.85546875" style="2" bestFit="1" customWidth="1"/>
    <col min="14370" max="14372" width="8.28515625" style="2" customWidth="1"/>
    <col min="14373" max="14373" width="10.28515625" style="2" customWidth="1"/>
    <col min="14374" max="14374" width="9.140625" style="2" customWidth="1"/>
    <col min="14375" max="14375" width="10.28515625" style="2" customWidth="1"/>
    <col min="14376" max="14376" width="9.140625" style="2" customWidth="1"/>
    <col min="14377" max="14588" width="9.140625" style="2"/>
    <col min="14589" max="14589" width="3.140625" style="2" customWidth="1"/>
    <col min="14590" max="14590" width="7.28515625" style="2" bestFit="1" customWidth="1"/>
    <col min="14591" max="14592" width="7" style="2" bestFit="1" customWidth="1"/>
    <col min="14593" max="14593" width="6" style="2" bestFit="1" customWidth="1"/>
    <col min="14594" max="14594" width="6" style="2" customWidth="1"/>
    <col min="14595" max="14596" width="5" style="2" bestFit="1" customWidth="1"/>
    <col min="14597" max="14597" width="6" style="2" bestFit="1" customWidth="1"/>
    <col min="14598" max="14598" width="6.5703125" style="2" bestFit="1" customWidth="1"/>
    <col min="14599" max="14599" width="8.5703125" style="2" customWidth="1"/>
    <col min="14600" max="14600" width="5" style="2" bestFit="1" customWidth="1"/>
    <col min="14601" max="14601" width="7" style="2" bestFit="1" customWidth="1"/>
    <col min="14602" max="14602" width="6.85546875" style="2" customWidth="1"/>
    <col min="14603" max="14603" width="7.140625" style="2" customWidth="1"/>
    <col min="14604" max="14604" width="6" style="2" bestFit="1" customWidth="1"/>
    <col min="14605" max="14606" width="5" style="2" bestFit="1" customWidth="1"/>
    <col min="14607" max="14607" width="3.28515625" style="2" bestFit="1" customWidth="1"/>
    <col min="14608" max="14608" width="6" style="2" bestFit="1" customWidth="1"/>
    <col min="14609" max="14609" width="7.85546875" style="2" bestFit="1" customWidth="1"/>
    <col min="14610" max="14610" width="3.28515625" style="2" bestFit="1" customWidth="1"/>
    <col min="14611" max="14611" width="4" style="2" bestFit="1" customWidth="1"/>
    <col min="14612" max="14613" width="3.28515625" style="2" bestFit="1" customWidth="1"/>
    <col min="14614" max="14614" width="5" style="2" bestFit="1" customWidth="1"/>
    <col min="14615" max="14615" width="7.140625" style="2" bestFit="1" customWidth="1"/>
    <col min="14616" max="14616" width="5.7109375" style="2" bestFit="1" customWidth="1"/>
    <col min="14617" max="14617" width="5.85546875" style="2" customWidth="1"/>
    <col min="14618" max="14618" width="6.7109375" style="2" bestFit="1" customWidth="1"/>
    <col min="14619" max="14619" width="0" style="2" hidden="1" customWidth="1"/>
    <col min="14620" max="14620" width="6.42578125" style="2" customWidth="1"/>
    <col min="14621" max="14621" width="8.28515625" style="2" customWidth="1"/>
    <col min="14622" max="14622" width="10.140625" style="2" bestFit="1" customWidth="1"/>
    <col min="14623" max="14623" width="8.5703125" style="2" bestFit="1" customWidth="1"/>
    <col min="14624" max="14624" width="16.140625" style="2" bestFit="1" customWidth="1"/>
    <col min="14625" max="14625" width="9.85546875" style="2" bestFit="1" customWidth="1"/>
    <col min="14626" max="14628" width="8.28515625" style="2" customWidth="1"/>
    <col min="14629" max="14629" width="10.28515625" style="2" customWidth="1"/>
    <col min="14630" max="14630" width="9.140625" style="2" customWidth="1"/>
    <col min="14631" max="14631" width="10.28515625" style="2" customWidth="1"/>
    <col min="14632" max="14632" width="9.140625" style="2" customWidth="1"/>
    <col min="14633" max="14844" width="9.140625" style="2"/>
    <col min="14845" max="14845" width="3.140625" style="2" customWidth="1"/>
    <col min="14846" max="14846" width="7.28515625" style="2" bestFit="1" customWidth="1"/>
    <col min="14847" max="14848" width="7" style="2" bestFit="1" customWidth="1"/>
    <col min="14849" max="14849" width="6" style="2" bestFit="1" customWidth="1"/>
    <col min="14850" max="14850" width="6" style="2" customWidth="1"/>
    <col min="14851" max="14852" width="5" style="2" bestFit="1" customWidth="1"/>
    <col min="14853" max="14853" width="6" style="2" bestFit="1" customWidth="1"/>
    <col min="14854" max="14854" width="6.5703125" style="2" bestFit="1" customWidth="1"/>
    <col min="14855" max="14855" width="8.5703125" style="2" customWidth="1"/>
    <col min="14856" max="14856" width="5" style="2" bestFit="1" customWidth="1"/>
    <col min="14857" max="14857" width="7" style="2" bestFit="1" customWidth="1"/>
    <col min="14858" max="14858" width="6.85546875" style="2" customWidth="1"/>
    <col min="14859" max="14859" width="7.140625" style="2" customWidth="1"/>
    <col min="14860" max="14860" width="6" style="2" bestFit="1" customWidth="1"/>
    <col min="14861" max="14862" width="5" style="2" bestFit="1" customWidth="1"/>
    <col min="14863" max="14863" width="3.28515625" style="2" bestFit="1" customWidth="1"/>
    <col min="14864" max="14864" width="6" style="2" bestFit="1" customWidth="1"/>
    <col min="14865" max="14865" width="7.85546875" style="2" bestFit="1" customWidth="1"/>
    <col min="14866" max="14866" width="3.28515625" style="2" bestFit="1" customWidth="1"/>
    <col min="14867" max="14867" width="4" style="2" bestFit="1" customWidth="1"/>
    <col min="14868" max="14869" width="3.28515625" style="2" bestFit="1" customWidth="1"/>
    <col min="14870" max="14870" width="5" style="2" bestFit="1" customWidth="1"/>
    <col min="14871" max="14871" width="7.140625" style="2" bestFit="1" customWidth="1"/>
    <col min="14872" max="14872" width="5.7109375" style="2" bestFit="1" customWidth="1"/>
    <col min="14873" max="14873" width="5.85546875" style="2" customWidth="1"/>
    <col min="14874" max="14874" width="6.7109375" style="2" bestFit="1" customWidth="1"/>
    <col min="14875" max="14875" width="0" style="2" hidden="1" customWidth="1"/>
    <col min="14876" max="14876" width="6.42578125" style="2" customWidth="1"/>
    <col min="14877" max="14877" width="8.28515625" style="2" customWidth="1"/>
    <col min="14878" max="14878" width="10.140625" style="2" bestFit="1" customWidth="1"/>
    <col min="14879" max="14879" width="8.5703125" style="2" bestFit="1" customWidth="1"/>
    <col min="14880" max="14880" width="16.140625" style="2" bestFit="1" customWidth="1"/>
    <col min="14881" max="14881" width="9.85546875" style="2" bestFit="1" customWidth="1"/>
    <col min="14882" max="14884" width="8.28515625" style="2" customWidth="1"/>
    <col min="14885" max="14885" width="10.28515625" style="2" customWidth="1"/>
    <col min="14886" max="14886" width="9.140625" style="2" customWidth="1"/>
    <col min="14887" max="14887" width="10.28515625" style="2" customWidth="1"/>
    <col min="14888" max="14888" width="9.140625" style="2" customWidth="1"/>
    <col min="14889" max="15100" width="9.140625" style="2"/>
    <col min="15101" max="15101" width="3.140625" style="2" customWidth="1"/>
    <col min="15102" max="15102" width="7.28515625" style="2" bestFit="1" customWidth="1"/>
    <col min="15103" max="15104" width="7" style="2" bestFit="1" customWidth="1"/>
    <col min="15105" max="15105" width="6" style="2" bestFit="1" customWidth="1"/>
    <col min="15106" max="15106" width="6" style="2" customWidth="1"/>
    <col min="15107" max="15108" width="5" style="2" bestFit="1" customWidth="1"/>
    <col min="15109" max="15109" width="6" style="2" bestFit="1" customWidth="1"/>
    <col min="15110" max="15110" width="6.5703125" style="2" bestFit="1" customWidth="1"/>
    <col min="15111" max="15111" width="8.5703125" style="2" customWidth="1"/>
    <col min="15112" max="15112" width="5" style="2" bestFit="1" customWidth="1"/>
    <col min="15113" max="15113" width="7" style="2" bestFit="1" customWidth="1"/>
    <col min="15114" max="15114" width="6.85546875" style="2" customWidth="1"/>
    <col min="15115" max="15115" width="7.140625" style="2" customWidth="1"/>
    <col min="15116" max="15116" width="6" style="2" bestFit="1" customWidth="1"/>
    <col min="15117" max="15118" width="5" style="2" bestFit="1" customWidth="1"/>
    <col min="15119" max="15119" width="3.28515625" style="2" bestFit="1" customWidth="1"/>
    <col min="15120" max="15120" width="6" style="2" bestFit="1" customWidth="1"/>
    <col min="15121" max="15121" width="7.85546875" style="2" bestFit="1" customWidth="1"/>
    <col min="15122" max="15122" width="3.28515625" style="2" bestFit="1" customWidth="1"/>
    <col min="15123" max="15123" width="4" style="2" bestFit="1" customWidth="1"/>
    <col min="15124" max="15125" width="3.28515625" style="2" bestFit="1" customWidth="1"/>
    <col min="15126" max="15126" width="5" style="2" bestFit="1" customWidth="1"/>
    <col min="15127" max="15127" width="7.140625" style="2" bestFit="1" customWidth="1"/>
    <col min="15128" max="15128" width="5.7109375" style="2" bestFit="1" customWidth="1"/>
    <col min="15129" max="15129" width="5.85546875" style="2" customWidth="1"/>
    <col min="15130" max="15130" width="6.7109375" style="2" bestFit="1" customWidth="1"/>
    <col min="15131" max="15131" width="0" style="2" hidden="1" customWidth="1"/>
    <col min="15132" max="15132" width="6.42578125" style="2" customWidth="1"/>
    <col min="15133" max="15133" width="8.28515625" style="2" customWidth="1"/>
    <col min="15134" max="15134" width="10.140625" style="2" bestFit="1" customWidth="1"/>
    <col min="15135" max="15135" width="8.5703125" style="2" bestFit="1" customWidth="1"/>
    <col min="15136" max="15136" width="16.140625" style="2" bestFit="1" customWidth="1"/>
    <col min="15137" max="15137" width="9.85546875" style="2" bestFit="1" customWidth="1"/>
    <col min="15138" max="15140" width="8.28515625" style="2" customWidth="1"/>
    <col min="15141" max="15141" width="10.28515625" style="2" customWidth="1"/>
    <col min="15142" max="15142" width="9.140625" style="2" customWidth="1"/>
    <col min="15143" max="15143" width="10.28515625" style="2" customWidth="1"/>
    <col min="15144" max="15144" width="9.140625" style="2" customWidth="1"/>
    <col min="15145" max="15356" width="9.140625" style="2"/>
    <col min="15357" max="15357" width="3.140625" style="2" customWidth="1"/>
    <col min="15358" max="15358" width="7.28515625" style="2" bestFit="1" customWidth="1"/>
    <col min="15359" max="15360" width="7" style="2" bestFit="1" customWidth="1"/>
    <col min="15361" max="15361" width="6" style="2" bestFit="1" customWidth="1"/>
    <col min="15362" max="15362" width="6" style="2" customWidth="1"/>
    <col min="15363" max="15364" width="5" style="2" bestFit="1" customWidth="1"/>
    <col min="15365" max="15365" width="6" style="2" bestFit="1" customWidth="1"/>
    <col min="15366" max="15366" width="6.5703125" style="2" bestFit="1" customWidth="1"/>
    <col min="15367" max="15367" width="8.5703125" style="2" customWidth="1"/>
    <col min="15368" max="15368" width="5" style="2" bestFit="1" customWidth="1"/>
    <col min="15369" max="15369" width="7" style="2" bestFit="1" customWidth="1"/>
    <col min="15370" max="15370" width="6.85546875" style="2" customWidth="1"/>
    <col min="15371" max="15371" width="7.140625" style="2" customWidth="1"/>
    <col min="15372" max="15372" width="6" style="2" bestFit="1" customWidth="1"/>
    <col min="15373" max="15374" width="5" style="2" bestFit="1" customWidth="1"/>
    <col min="15375" max="15375" width="3.28515625" style="2" bestFit="1" customWidth="1"/>
    <col min="15376" max="15376" width="6" style="2" bestFit="1" customWidth="1"/>
    <col min="15377" max="15377" width="7.85546875" style="2" bestFit="1" customWidth="1"/>
    <col min="15378" max="15378" width="3.28515625" style="2" bestFit="1" customWidth="1"/>
    <col min="15379" max="15379" width="4" style="2" bestFit="1" customWidth="1"/>
    <col min="15380" max="15381" width="3.28515625" style="2" bestFit="1" customWidth="1"/>
    <col min="15382" max="15382" width="5" style="2" bestFit="1" customWidth="1"/>
    <col min="15383" max="15383" width="7.140625" style="2" bestFit="1" customWidth="1"/>
    <col min="15384" max="15384" width="5.7109375" style="2" bestFit="1" customWidth="1"/>
    <col min="15385" max="15385" width="5.85546875" style="2" customWidth="1"/>
    <col min="15386" max="15386" width="6.7109375" style="2" bestFit="1" customWidth="1"/>
    <col min="15387" max="15387" width="0" style="2" hidden="1" customWidth="1"/>
    <col min="15388" max="15388" width="6.42578125" style="2" customWidth="1"/>
    <col min="15389" max="15389" width="8.28515625" style="2" customWidth="1"/>
    <col min="15390" max="15390" width="10.140625" style="2" bestFit="1" customWidth="1"/>
    <col min="15391" max="15391" width="8.5703125" style="2" bestFit="1" customWidth="1"/>
    <col min="15392" max="15392" width="16.140625" style="2" bestFit="1" customWidth="1"/>
    <col min="15393" max="15393" width="9.85546875" style="2" bestFit="1" customWidth="1"/>
    <col min="15394" max="15396" width="8.28515625" style="2" customWidth="1"/>
    <col min="15397" max="15397" width="10.28515625" style="2" customWidth="1"/>
    <col min="15398" max="15398" width="9.140625" style="2" customWidth="1"/>
    <col min="15399" max="15399" width="10.28515625" style="2" customWidth="1"/>
    <col min="15400" max="15400" width="9.140625" style="2" customWidth="1"/>
    <col min="15401" max="15612" width="9.140625" style="2"/>
    <col min="15613" max="15613" width="3.140625" style="2" customWidth="1"/>
    <col min="15614" max="15614" width="7.28515625" style="2" bestFit="1" customWidth="1"/>
    <col min="15615" max="15616" width="7" style="2" bestFit="1" customWidth="1"/>
    <col min="15617" max="15617" width="6" style="2" bestFit="1" customWidth="1"/>
    <col min="15618" max="15618" width="6" style="2" customWidth="1"/>
    <col min="15619" max="15620" width="5" style="2" bestFit="1" customWidth="1"/>
    <col min="15621" max="15621" width="6" style="2" bestFit="1" customWidth="1"/>
    <col min="15622" max="15622" width="6.5703125" style="2" bestFit="1" customWidth="1"/>
    <col min="15623" max="15623" width="8.5703125" style="2" customWidth="1"/>
    <col min="15624" max="15624" width="5" style="2" bestFit="1" customWidth="1"/>
    <col min="15625" max="15625" width="7" style="2" bestFit="1" customWidth="1"/>
    <col min="15626" max="15626" width="6.85546875" style="2" customWidth="1"/>
    <col min="15627" max="15627" width="7.140625" style="2" customWidth="1"/>
    <col min="15628" max="15628" width="6" style="2" bestFit="1" customWidth="1"/>
    <col min="15629" max="15630" width="5" style="2" bestFit="1" customWidth="1"/>
    <col min="15631" max="15631" width="3.28515625" style="2" bestFit="1" customWidth="1"/>
    <col min="15632" max="15632" width="6" style="2" bestFit="1" customWidth="1"/>
    <col min="15633" max="15633" width="7.85546875" style="2" bestFit="1" customWidth="1"/>
    <col min="15634" max="15634" width="3.28515625" style="2" bestFit="1" customWidth="1"/>
    <col min="15635" max="15635" width="4" style="2" bestFit="1" customWidth="1"/>
    <col min="15636" max="15637" width="3.28515625" style="2" bestFit="1" customWidth="1"/>
    <col min="15638" max="15638" width="5" style="2" bestFit="1" customWidth="1"/>
    <col min="15639" max="15639" width="7.140625" style="2" bestFit="1" customWidth="1"/>
    <col min="15640" max="15640" width="5.7109375" style="2" bestFit="1" customWidth="1"/>
    <col min="15641" max="15641" width="5.85546875" style="2" customWidth="1"/>
    <col min="15642" max="15642" width="6.7109375" style="2" bestFit="1" customWidth="1"/>
    <col min="15643" max="15643" width="0" style="2" hidden="1" customWidth="1"/>
    <col min="15644" max="15644" width="6.42578125" style="2" customWidth="1"/>
    <col min="15645" max="15645" width="8.28515625" style="2" customWidth="1"/>
    <col min="15646" max="15646" width="10.140625" style="2" bestFit="1" customWidth="1"/>
    <col min="15647" max="15647" width="8.5703125" style="2" bestFit="1" customWidth="1"/>
    <col min="15648" max="15648" width="16.140625" style="2" bestFit="1" customWidth="1"/>
    <col min="15649" max="15649" width="9.85546875" style="2" bestFit="1" customWidth="1"/>
    <col min="15650" max="15652" width="8.28515625" style="2" customWidth="1"/>
    <col min="15653" max="15653" width="10.28515625" style="2" customWidth="1"/>
    <col min="15654" max="15654" width="9.140625" style="2" customWidth="1"/>
    <col min="15655" max="15655" width="10.28515625" style="2" customWidth="1"/>
    <col min="15656" max="15656" width="9.140625" style="2" customWidth="1"/>
    <col min="15657" max="15868" width="9.140625" style="2"/>
    <col min="15869" max="15869" width="3.140625" style="2" customWidth="1"/>
    <col min="15870" max="15870" width="7.28515625" style="2" bestFit="1" customWidth="1"/>
    <col min="15871" max="15872" width="7" style="2" bestFit="1" customWidth="1"/>
    <col min="15873" max="15873" width="6" style="2" bestFit="1" customWidth="1"/>
    <col min="15874" max="15874" width="6" style="2" customWidth="1"/>
    <col min="15875" max="15876" width="5" style="2" bestFit="1" customWidth="1"/>
    <col min="15877" max="15877" width="6" style="2" bestFit="1" customWidth="1"/>
    <col min="15878" max="15878" width="6.5703125" style="2" bestFit="1" customWidth="1"/>
    <col min="15879" max="15879" width="8.5703125" style="2" customWidth="1"/>
    <col min="15880" max="15880" width="5" style="2" bestFit="1" customWidth="1"/>
    <col min="15881" max="15881" width="7" style="2" bestFit="1" customWidth="1"/>
    <col min="15882" max="15882" width="6.85546875" style="2" customWidth="1"/>
    <col min="15883" max="15883" width="7.140625" style="2" customWidth="1"/>
    <col min="15884" max="15884" width="6" style="2" bestFit="1" customWidth="1"/>
    <col min="15885" max="15886" width="5" style="2" bestFit="1" customWidth="1"/>
    <col min="15887" max="15887" width="3.28515625" style="2" bestFit="1" customWidth="1"/>
    <col min="15888" max="15888" width="6" style="2" bestFit="1" customWidth="1"/>
    <col min="15889" max="15889" width="7.85546875" style="2" bestFit="1" customWidth="1"/>
    <col min="15890" max="15890" width="3.28515625" style="2" bestFit="1" customWidth="1"/>
    <col min="15891" max="15891" width="4" style="2" bestFit="1" customWidth="1"/>
    <col min="15892" max="15893" width="3.28515625" style="2" bestFit="1" customWidth="1"/>
    <col min="15894" max="15894" width="5" style="2" bestFit="1" customWidth="1"/>
    <col min="15895" max="15895" width="7.140625" style="2" bestFit="1" customWidth="1"/>
    <col min="15896" max="15896" width="5.7109375" style="2" bestFit="1" customWidth="1"/>
    <col min="15897" max="15897" width="5.85546875" style="2" customWidth="1"/>
    <col min="15898" max="15898" width="6.7109375" style="2" bestFit="1" customWidth="1"/>
    <col min="15899" max="15899" width="0" style="2" hidden="1" customWidth="1"/>
    <col min="15900" max="15900" width="6.42578125" style="2" customWidth="1"/>
    <col min="15901" max="15901" width="8.28515625" style="2" customWidth="1"/>
    <col min="15902" max="15902" width="10.140625" style="2" bestFit="1" customWidth="1"/>
    <col min="15903" max="15903" width="8.5703125" style="2" bestFit="1" customWidth="1"/>
    <col min="15904" max="15904" width="16.140625" style="2" bestFit="1" customWidth="1"/>
    <col min="15905" max="15905" width="9.85546875" style="2" bestFit="1" customWidth="1"/>
    <col min="15906" max="15908" width="8.28515625" style="2" customWidth="1"/>
    <col min="15909" max="15909" width="10.28515625" style="2" customWidth="1"/>
    <col min="15910" max="15910" width="9.140625" style="2" customWidth="1"/>
    <col min="15911" max="15911" width="10.28515625" style="2" customWidth="1"/>
    <col min="15912" max="15912" width="9.140625" style="2" customWidth="1"/>
    <col min="15913" max="16124" width="9.140625" style="2"/>
    <col min="16125" max="16125" width="3.140625" style="2" customWidth="1"/>
    <col min="16126" max="16126" width="7.28515625" style="2" bestFit="1" customWidth="1"/>
    <col min="16127" max="16128" width="7" style="2" bestFit="1" customWidth="1"/>
    <col min="16129" max="16129" width="6" style="2" bestFit="1" customWidth="1"/>
    <col min="16130" max="16130" width="6" style="2" customWidth="1"/>
    <col min="16131" max="16132" width="5" style="2" bestFit="1" customWidth="1"/>
    <col min="16133" max="16133" width="6" style="2" bestFit="1" customWidth="1"/>
    <col min="16134" max="16134" width="6.5703125" style="2" bestFit="1" customWidth="1"/>
    <col min="16135" max="16135" width="8.5703125" style="2" customWidth="1"/>
    <col min="16136" max="16136" width="5" style="2" bestFit="1" customWidth="1"/>
    <col min="16137" max="16137" width="7" style="2" bestFit="1" customWidth="1"/>
    <col min="16138" max="16138" width="6.85546875" style="2" customWidth="1"/>
    <col min="16139" max="16139" width="7.140625" style="2" customWidth="1"/>
    <col min="16140" max="16140" width="6" style="2" bestFit="1" customWidth="1"/>
    <col min="16141" max="16142" width="5" style="2" bestFit="1" customWidth="1"/>
    <col min="16143" max="16143" width="3.28515625" style="2" bestFit="1" customWidth="1"/>
    <col min="16144" max="16144" width="6" style="2" bestFit="1" customWidth="1"/>
    <col min="16145" max="16145" width="7.85546875" style="2" bestFit="1" customWidth="1"/>
    <col min="16146" max="16146" width="3.28515625" style="2" bestFit="1" customWidth="1"/>
    <col min="16147" max="16147" width="4" style="2" bestFit="1" customWidth="1"/>
    <col min="16148" max="16149" width="3.28515625" style="2" bestFit="1" customWidth="1"/>
    <col min="16150" max="16150" width="5" style="2" bestFit="1" customWidth="1"/>
    <col min="16151" max="16151" width="7.140625" style="2" bestFit="1" customWidth="1"/>
    <col min="16152" max="16152" width="5.7109375" style="2" bestFit="1" customWidth="1"/>
    <col min="16153" max="16153" width="5.85546875" style="2" customWidth="1"/>
    <col min="16154" max="16154" width="6.7109375" style="2" bestFit="1" customWidth="1"/>
    <col min="16155" max="16155" width="0" style="2" hidden="1" customWidth="1"/>
    <col min="16156" max="16156" width="6.42578125" style="2" customWidth="1"/>
    <col min="16157" max="16157" width="8.28515625" style="2" customWidth="1"/>
    <col min="16158" max="16158" width="10.140625" style="2" bestFit="1" customWidth="1"/>
    <col min="16159" max="16159" width="8.5703125" style="2" bestFit="1" customWidth="1"/>
    <col min="16160" max="16160" width="16.140625" style="2" bestFit="1" customWidth="1"/>
    <col min="16161" max="16161" width="9.85546875" style="2" bestFit="1" customWidth="1"/>
    <col min="16162" max="16164" width="8.28515625" style="2" customWidth="1"/>
    <col min="16165" max="16165" width="10.28515625" style="2" customWidth="1"/>
    <col min="16166" max="16166" width="9.140625" style="2" customWidth="1"/>
    <col min="16167" max="16167" width="10.28515625" style="2" customWidth="1"/>
    <col min="16168" max="16168" width="9.140625" style="2" customWidth="1"/>
    <col min="16169" max="16384" width="9.140625" style="2"/>
  </cols>
  <sheetData>
    <row r="1" spans="1:42" ht="21.75" customHeight="1" x14ac:dyDescent="0.2">
      <c r="A1" s="67" t="s">
        <v>31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44"/>
      <c r="AG1" s="1"/>
      <c r="AH1" s="1"/>
      <c r="AI1" s="1"/>
      <c r="AJ1" s="1"/>
    </row>
    <row r="2" spans="1:42" ht="12.75" customHeight="1" x14ac:dyDescent="0.2">
      <c r="A2" s="68" t="s">
        <v>2</v>
      </c>
      <c r="B2" s="70" t="s">
        <v>0</v>
      </c>
      <c r="C2" s="71" t="s">
        <v>3</v>
      </c>
      <c r="D2" s="73" t="s">
        <v>4</v>
      </c>
      <c r="E2" s="74"/>
      <c r="F2" s="74"/>
      <c r="G2" s="74"/>
      <c r="H2" s="74"/>
      <c r="I2" s="75"/>
      <c r="J2" s="31"/>
      <c r="K2" s="31"/>
      <c r="L2" s="31"/>
      <c r="M2" s="76" t="s">
        <v>5</v>
      </c>
      <c r="N2" s="77"/>
      <c r="O2" s="77"/>
      <c r="P2" s="77"/>
      <c r="Q2" s="77"/>
      <c r="R2" s="77"/>
      <c r="S2" s="77"/>
      <c r="T2" s="77"/>
      <c r="U2" s="77"/>
      <c r="V2" s="77" t="s">
        <v>6</v>
      </c>
      <c r="W2" s="77"/>
      <c r="X2" s="77"/>
      <c r="Y2" s="77"/>
      <c r="Z2" s="77"/>
      <c r="AA2" s="32"/>
      <c r="AB2" s="32"/>
      <c r="AC2" s="32"/>
      <c r="AD2" s="32"/>
      <c r="AE2" s="32"/>
      <c r="AF2" s="3"/>
      <c r="AG2" s="3"/>
      <c r="AH2" s="3"/>
      <c r="AI2" s="3"/>
      <c r="AJ2" s="16"/>
      <c r="AK2" s="16"/>
    </row>
    <row r="3" spans="1:42" ht="39" customHeight="1" x14ac:dyDescent="0.2">
      <c r="A3" s="69"/>
      <c r="B3" s="70"/>
      <c r="C3" s="72"/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24</v>
      </c>
      <c r="J3" s="20" t="s">
        <v>15</v>
      </c>
      <c r="K3" s="5" t="s">
        <v>16</v>
      </c>
      <c r="L3" s="4" t="s">
        <v>13</v>
      </c>
      <c r="M3" s="4" t="s">
        <v>7</v>
      </c>
      <c r="N3" s="4" t="s">
        <v>8</v>
      </c>
      <c r="O3" s="4" t="s">
        <v>9</v>
      </c>
      <c r="P3" s="5" t="s">
        <v>10</v>
      </c>
      <c r="Q3" s="4" t="s">
        <v>11</v>
      </c>
      <c r="R3" s="4" t="s">
        <v>18</v>
      </c>
      <c r="S3" s="20" t="s">
        <v>15</v>
      </c>
      <c r="T3" s="5" t="s">
        <v>16</v>
      </c>
      <c r="U3" s="4" t="s">
        <v>13</v>
      </c>
      <c r="V3" s="4" t="s">
        <v>7</v>
      </c>
      <c r="W3" s="4" t="s">
        <v>8</v>
      </c>
      <c r="X3" s="5" t="s">
        <v>9</v>
      </c>
      <c r="Y3" s="5" t="s">
        <v>10</v>
      </c>
      <c r="Z3" s="5" t="s">
        <v>11</v>
      </c>
      <c r="AA3" s="4" t="s">
        <v>19</v>
      </c>
      <c r="AB3" s="20" t="s">
        <v>15</v>
      </c>
      <c r="AC3" s="5" t="s">
        <v>16</v>
      </c>
      <c r="AD3" s="4" t="s">
        <v>20</v>
      </c>
      <c r="AE3" s="4" t="s">
        <v>17</v>
      </c>
      <c r="AF3" s="47" t="s">
        <v>29</v>
      </c>
      <c r="AH3" s="3"/>
      <c r="AI3" s="33"/>
      <c r="AJ3" s="16"/>
      <c r="AK3" s="16"/>
    </row>
    <row r="4" spans="1:42" ht="13.5" thickBot="1" x14ac:dyDescent="0.25">
      <c r="A4" s="15">
        <v>1</v>
      </c>
      <c r="B4" s="15">
        <f>+A4+1</f>
        <v>2</v>
      </c>
      <c r="C4" s="15">
        <f t="shared" ref="C4:AE4" si="0">+B4+1</f>
        <v>3</v>
      </c>
      <c r="D4" s="15">
        <f>+C4+1</f>
        <v>4</v>
      </c>
      <c r="E4" s="15">
        <f t="shared" si="0"/>
        <v>5</v>
      </c>
      <c r="F4" s="15">
        <f t="shared" si="0"/>
        <v>6</v>
      </c>
      <c r="G4" s="15">
        <f t="shared" si="0"/>
        <v>7</v>
      </c>
      <c r="H4" s="15">
        <f t="shared" si="0"/>
        <v>8</v>
      </c>
      <c r="I4" s="15">
        <f t="shared" si="0"/>
        <v>9</v>
      </c>
      <c r="J4" s="15">
        <f t="shared" si="0"/>
        <v>10</v>
      </c>
      <c r="K4" s="15">
        <v>10</v>
      </c>
      <c r="L4" s="15">
        <v>11</v>
      </c>
      <c r="M4" s="15">
        <f t="shared" si="0"/>
        <v>12</v>
      </c>
      <c r="N4" s="15">
        <f t="shared" si="0"/>
        <v>13</v>
      </c>
      <c r="O4" s="15">
        <f t="shared" si="0"/>
        <v>14</v>
      </c>
      <c r="P4" s="15">
        <f t="shared" si="0"/>
        <v>15</v>
      </c>
      <c r="Q4" s="15">
        <f t="shared" si="0"/>
        <v>16</v>
      </c>
      <c r="R4" s="15">
        <f t="shared" si="0"/>
        <v>17</v>
      </c>
      <c r="S4" s="15">
        <f t="shared" si="0"/>
        <v>18</v>
      </c>
      <c r="T4" s="15">
        <v>18</v>
      </c>
      <c r="U4" s="15">
        <f t="shared" si="0"/>
        <v>19</v>
      </c>
      <c r="V4" s="15">
        <f t="shared" si="0"/>
        <v>20</v>
      </c>
      <c r="W4" s="15">
        <f t="shared" si="0"/>
        <v>21</v>
      </c>
      <c r="X4" s="15">
        <f t="shared" si="0"/>
        <v>22</v>
      </c>
      <c r="Y4" s="15">
        <f t="shared" si="0"/>
        <v>23</v>
      </c>
      <c r="Z4" s="15">
        <f t="shared" si="0"/>
        <v>24</v>
      </c>
      <c r="AA4" s="15">
        <f t="shared" si="0"/>
        <v>25</v>
      </c>
      <c r="AB4" s="15">
        <f t="shared" si="0"/>
        <v>26</v>
      </c>
      <c r="AC4" s="15">
        <v>26</v>
      </c>
      <c r="AD4" s="15">
        <f>+AC4+1</f>
        <v>27</v>
      </c>
      <c r="AE4" s="15">
        <f t="shared" si="0"/>
        <v>28</v>
      </c>
      <c r="AG4" s="19"/>
      <c r="AH4" s="6"/>
      <c r="AI4" s="40"/>
      <c r="AJ4" s="16"/>
      <c r="AK4" s="16"/>
    </row>
    <row r="5" spans="1:42" ht="19.5" customHeight="1" x14ac:dyDescent="0.2">
      <c r="A5" s="51">
        <v>1</v>
      </c>
      <c r="B5" s="50">
        <v>46204</v>
      </c>
      <c r="C5" s="29"/>
      <c r="D5" s="8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2"/>
      <c r="AF5" s="45"/>
      <c r="AG5" s="30">
        <v>0.2</v>
      </c>
      <c r="AH5" s="30">
        <v>0</v>
      </c>
      <c r="AI5" s="30"/>
      <c r="AJ5" s="30"/>
      <c r="AK5" s="16"/>
    </row>
    <row r="6" spans="1:42" s="7" customFormat="1" ht="24.75" customHeight="1" x14ac:dyDescent="0.35">
      <c r="A6" s="21">
        <v>1</v>
      </c>
      <c r="B6" s="22">
        <v>46023</v>
      </c>
      <c r="C6" s="34"/>
      <c r="D6" s="23">
        <v>23100</v>
      </c>
      <c r="E6" s="14">
        <f>ROUND(VLOOKUP(B6,$AM$14:$AN$36,2)*(D6),0)</f>
        <v>13860</v>
      </c>
      <c r="F6" s="14">
        <f>+IF(AND($AG$5=10%,D6*(10%)&lt;=1800),1800,IF(AND($AG$5=20%,D6*(20%)&lt;=3600),3600,IF(AND($AG$5=30%,D6*(30%)&lt;=5400),5400,D6*($AG$5))))</f>
        <v>4620</v>
      </c>
      <c r="G6" s="14">
        <v>120</v>
      </c>
      <c r="H6" s="14">
        <v>1350</v>
      </c>
      <c r="I6" s="14">
        <f>+D6+E6+F6+G6+H6</f>
        <v>43050</v>
      </c>
      <c r="J6" s="14">
        <f>+IF($AH$6="No",0,ROUND((D6+E6)*0.14,0))</f>
        <v>5174</v>
      </c>
      <c r="K6" s="14">
        <f>+IF($AH$6="No",0,ROUND((D6+E6)*0.1,0))</f>
        <v>3696</v>
      </c>
      <c r="L6" s="14">
        <v>200</v>
      </c>
      <c r="M6" s="14">
        <f>+D6</f>
        <v>23100</v>
      </c>
      <c r="N6" s="14">
        <f>ROUND(VLOOKUP(B6,$AK$14:$AL$36,2)*(M6),0)</f>
        <v>13398</v>
      </c>
      <c r="O6" s="14">
        <f>+IF(AND($AG$5=10%,M6*(10%)&lt;=1800),1800,IF(AND($AG$5=20%,M6*(20%)&lt;=3600),3600,IF(AND($AG$5=30%,M6*(30%)&lt;=5400),5400,M6*($AG$5))))</f>
        <v>4620</v>
      </c>
      <c r="P6" s="14">
        <f>+G6</f>
        <v>120</v>
      </c>
      <c r="Q6" s="14">
        <f>+H6</f>
        <v>1350</v>
      </c>
      <c r="R6" s="14">
        <f>+Q6+P6+O6+N6+M6</f>
        <v>42588</v>
      </c>
      <c r="S6" s="14">
        <f>+IF($AH$6="No",0,ROUND((M6+N6)*0.14,0))</f>
        <v>5110</v>
      </c>
      <c r="T6" s="14">
        <f>+IF($AH$6="No",0,ROUND((M6+N6)*0.1,0))</f>
        <v>3650</v>
      </c>
      <c r="U6" s="14">
        <v>200</v>
      </c>
      <c r="V6" s="14">
        <f t="shared" ref="V6:AD6" si="1">+D6-M6</f>
        <v>0</v>
      </c>
      <c r="W6" s="14">
        <f t="shared" si="1"/>
        <v>462</v>
      </c>
      <c r="X6" s="14">
        <f>+F6-O6</f>
        <v>0</v>
      </c>
      <c r="Y6" s="14">
        <f t="shared" si="1"/>
        <v>0</v>
      </c>
      <c r="Z6" s="14">
        <f t="shared" si="1"/>
        <v>0</v>
      </c>
      <c r="AA6" s="14">
        <f t="shared" si="1"/>
        <v>462</v>
      </c>
      <c r="AB6" s="14">
        <f t="shared" si="1"/>
        <v>64</v>
      </c>
      <c r="AC6" s="14">
        <f t="shared" si="1"/>
        <v>46</v>
      </c>
      <c r="AD6" s="14">
        <f t="shared" si="1"/>
        <v>0</v>
      </c>
      <c r="AE6" s="18">
        <f>+AA6-AC6-AD6</f>
        <v>416</v>
      </c>
      <c r="AF6" s="46"/>
      <c r="AG6" s="2"/>
      <c r="AH6" s="30">
        <v>0.1</v>
      </c>
      <c r="AI6" s="30"/>
      <c r="AJ6"/>
    </row>
    <row r="7" spans="1:42" s="7" customFormat="1" ht="24.75" customHeight="1" x14ac:dyDescent="0.35">
      <c r="A7" s="21">
        <v>2</v>
      </c>
      <c r="B7" s="22">
        <v>46054</v>
      </c>
      <c r="C7" s="34"/>
      <c r="D7" s="23">
        <f>+D6</f>
        <v>23100</v>
      </c>
      <c r="E7" s="14">
        <f>ROUND(VLOOKUP(B7,$AM$14:$AN$36,2)*(D7),0)</f>
        <v>13860</v>
      </c>
      <c r="F7" s="14">
        <f t="shared" ref="F7:F12" si="2">+IF(AND($AG$5=10%,D7*(10%)&lt;=1800),1800,IF(AND($AG$5=20%,D7*(20%)&lt;=3600),3600,IF(AND($AG$5=30%,D7*(30%)&lt;=5400),5400,D7*($AG$5))))</f>
        <v>4620</v>
      </c>
      <c r="G7" s="14">
        <v>120</v>
      </c>
      <c r="H7" s="14">
        <f>+H6</f>
        <v>1350</v>
      </c>
      <c r="I7" s="14">
        <f t="shared" ref="I7:I12" si="3">+D7+E7+F7+G7+H7</f>
        <v>43050</v>
      </c>
      <c r="J7" s="14">
        <f>+IF($AH$6="No",0,ROUND((D7+E7)*0.14,0))</f>
        <v>5174</v>
      </c>
      <c r="K7" s="14">
        <f>+IF($AH$6="No",0,ROUND((D7+E7)*0.1,0))</f>
        <v>3696</v>
      </c>
      <c r="L7" s="14">
        <v>200</v>
      </c>
      <c r="M7" s="14">
        <f t="shared" ref="M7:M12" si="4">+D7</f>
        <v>23100</v>
      </c>
      <c r="N7" s="14">
        <f>ROUND(VLOOKUP(B7,$AK$14:$AL$36,2)*(M7),0)</f>
        <v>13398</v>
      </c>
      <c r="O7" s="14">
        <f t="shared" ref="O7:O12" si="5">+IF(AND($AG$5=10%,M7*(10%)&lt;=1800),1800,IF(AND($AG$5=20%,M7*(20%)&lt;=3600),3600,IF(AND($AG$5=30%,M7*(30%)&lt;=5400),5400,M7*($AG$5))))</f>
        <v>4620</v>
      </c>
      <c r="P7" s="14">
        <f t="shared" ref="P7:P12" si="6">+G7</f>
        <v>120</v>
      </c>
      <c r="Q7" s="14">
        <f t="shared" ref="Q7:Q12" si="7">+H7</f>
        <v>1350</v>
      </c>
      <c r="R7" s="14">
        <f t="shared" ref="R7:R12" si="8">+Q7+P7+O7+N7+M7</f>
        <v>42588</v>
      </c>
      <c r="S7" s="14">
        <f>+IF($AH$6="No",0,ROUND((M7+N7)*0.14,0))</f>
        <v>5110</v>
      </c>
      <c r="T7" s="14">
        <f>+IF($AH$6="No",0,ROUND((M7+N7)*0.1,0))</f>
        <v>3650</v>
      </c>
      <c r="U7" s="14">
        <v>200</v>
      </c>
      <c r="V7" s="14">
        <f t="shared" ref="V7:V12" si="9">+D7-M7</f>
        <v>0</v>
      </c>
      <c r="W7" s="14">
        <f t="shared" ref="W7:W12" si="10">+E7-N7</f>
        <v>462</v>
      </c>
      <c r="X7" s="14">
        <f t="shared" ref="X7:X12" si="11">+F7-O7</f>
        <v>0</v>
      </c>
      <c r="Y7" s="14">
        <f t="shared" ref="Y7:Y12" si="12">+G7-P7</f>
        <v>0</v>
      </c>
      <c r="Z7" s="14">
        <f t="shared" ref="Z7:Z12" si="13">+H7-Q7</f>
        <v>0</v>
      </c>
      <c r="AA7" s="14">
        <f t="shared" ref="AA7:AA12" si="14">+I7-R7</f>
        <v>462</v>
      </c>
      <c r="AB7" s="14">
        <f t="shared" ref="AB7:AB12" si="15">+J7-S7</f>
        <v>64</v>
      </c>
      <c r="AC7" s="14">
        <f t="shared" ref="AC7:AC12" si="16">+K7-T7</f>
        <v>46</v>
      </c>
      <c r="AD7" s="14">
        <f t="shared" ref="AD7:AD12" si="17">+L7-U7</f>
        <v>0</v>
      </c>
      <c r="AE7" s="18">
        <f t="shared" ref="AE7:AE12" si="18">+AA7-AC7-AD7</f>
        <v>416</v>
      </c>
      <c r="AF7" s="46"/>
      <c r="AG7" s="2"/>
      <c r="AH7" s="30">
        <v>0.2</v>
      </c>
      <c r="AI7" s="30"/>
      <c r="AJ7"/>
    </row>
    <row r="8" spans="1:42" s="7" customFormat="1" ht="24.75" customHeight="1" x14ac:dyDescent="0.35">
      <c r="A8" s="21">
        <v>3</v>
      </c>
      <c r="B8" s="22">
        <v>46082</v>
      </c>
      <c r="C8" s="34"/>
      <c r="D8" s="23">
        <f t="shared" ref="D8:D11" si="19">+D7</f>
        <v>23100</v>
      </c>
      <c r="E8" s="14">
        <f>ROUND(VLOOKUP(B8,$AM$14:$AN$36,2)*(D8),0)</f>
        <v>13860</v>
      </c>
      <c r="F8" s="14">
        <f t="shared" ref="F8:F11" si="20">+IF(AND($AG$5=10%,D8*(10%)&lt;=1800),1800,IF(AND($AG$5=20%,D8*(20%)&lt;=3600),3600,IF(AND($AG$5=30%,D8*(30%)&lt;=5400),5400,D8*($AG$5))))</f>
        <v>4620</v>
      </c>
      <c r="G8" s="14">
        <v>120</v>
      </c>
      <c r="H8" s="14">
        <f t="shared" ref="H8:H11" si="21">+H7</f>
        <v>1350</v>
      </c>
      <c r="I8" s="14">
        <f t="shared" ref="I8:I11" si="22">+D8+E8+F8+G8+H8</f>
        <v>43050</v>
      </c>
      <c r="J8" s="14">
        <f t="shared" ref="J8:J11" si="23">+IF($AH$6="No",0,ROUND((D8+E8)*0.14,0))</f>
        <v>5174</v>
      </c>
      <c r="K8" s="14">
        <f t="shared" ref="K8:K11" si="24">+IF($AH$6="No",0,ROUND((D8+E8)*0.1,0))</f>
        <v>3696</v>
      </c>
      <c r="L8" s="14">
        <v>200</v>
      </c>
      <c r="M8" s="14">
        <f t="shared" ref="M8:M11" si="25">+D8</f>
        <v>23100</v>
      </c>
      <c r="N8" s="14">
        <f>ROUND(VLOOKUP(B8,$AK$14:$AL$36,2)*(M8),0)</f>
        <v>13398</v>
      </c>
      <c r="O8" s="14">
        <f t="shared" ref="O8:O11" si="26">+IF(AND($AG$5=10%,M8*(10%)&lt;=1800),1800,IF(AND($AG$5=20%,M8*(20%)&lt;=3600),3600,IF(AND($AG$5=30%,M8*(30%)&lt;=5400),5400,M8*($AG$5))))</f>
        <v>4620</v>
      </c>
      <c r="P8" s="14">
        <f t="shared" ref="P8:P11" si="27">+G8</f>
        <v>120</v>
      </c>
      <c r="Q8" s="14">
        <f t="shared" ref="Q8:Q11" si="28">+H8</f>
        <v>1350</v>
      </c>
      <c r="R8" s="14">
        <f t="shared" ref="R8:R11" si="29">+Q8+P8+O8+N8+M8</f>
        <v>42588</v>
      </c>
      <c r="S8" s="14">
        <f t="shared" ref="S8:S11" si="30">+IF($AH$6="No",0,ROUND((M8+N8)*0.14,0))</f>
        <v>5110</v>
      </c>
      <c r="T8" s="14">
        <f t="shared" ref="T8:T11" si="31">+IF($AH$6="No",0,ROUND((M8+N8)*0.1,0))</f>
        <v>3650</v>
      </c>
      <c r="U8" s="14">
        <v>200</v>
      </c>
      <c r="V8" s="14">
        <f t="shared" ref="V8:V11" si="32">+D8-M8</f>
        <v>0</v>
      </c>
      <c r="W8" s="14">
        <f t="shared" ref="W8:W11" si="33">+E8-N8</f>
        <v>462</v>
      </c>
      <c r="X8" s="14">
        <f t="shared" ref="X8:X11" si="34">+F8-O8</f>
        <v>0</v>
      </c>
      <c r="Y8" s="14">
        <f t="shared" ref="Y8:Y11" si="35">+G8-P8</f>
        <v>0</v>
      </c>
      <c r="Z8" s="14">
        <f t="shared" ref="Z8:Z11" si="36">+H8-Q8</f>
        <v>0</v>
      </c>
      <c r="AA8" s="14">
        <f t="shared" ref="AA8:AA11" si="37">+I8-R8</f>
        <v>462</v>
      </c>
      <c r="AB8" s="14">
        <f t="shared" ref="AB8:AB11" si="38">+J8-S8</f>
        <v>64</v>
      </c>
      <c r="AC8" s="14">
        <f t="shared" ref="AC8:AC11" si="39">+K8-T8</f>
        <v>46</v>
      </c>
      <c r="AD8" s="14">
        <f t="shared" ref="AD8:AD11" si="40">+L8-U8</f>
        <v>0</v>
      </c>
      <c r="AE8" s="18">
        <f t="shared" ref="AE8:AE11" si="41">+AA8-AC8-AD8</f>
        <v>416</v>
      </c>
      <c r="AF8" s="46"/>
      <c r="AG8" s="2"/>
      <c r="AH8" s="30">
        <v>0.3</v>
      </c>
      <c r="AI8" s="30"/>
      <c r="AJ8"/>
      <c r="AK8" s="30"/>
    </row>
    <row r="9" spans="1:42" s="7" customFormat="1" ht="24.75" customHeight="1" x14ac:dyDescent="0.35">
      <c r="A9" s="21">
        <v>4</v>
      </c>
      <c r="B9" s="22">
        <v>46113</v>
      </c>
      <c r="C9" s="34"/>
      <c r="D9" s="23">
        <f t="shared" si="19"/>
        <v>23100</v>
      </c>
      <c r="E9" s="14">
        <f>ROUND(VLOOKUP(B9,$AM$14:$AN$36,2)*(D9),0)</f>
        <v>13860</v>
      </c>
      <c r="F9" s="14">
        <f t="shared" si="20"/>
        <v>4620</v>
      </c>
      <c r="G9" s="14">
        <v>120</v>
      </c>
      <c r="H9" s="14">
        <f t="shared" si="21"/>
        <v>1350</v>
      </c>
      <c r="I9" s="14">
        <f t="shared" si="22"/>
        <v>43050</v>
      </c>
      <c r="J9" s="14">
        <f t="shared" si="23"/>
        <v>5174</v>
      </c>
      <c r="K9" s="14">
        <f t="shared" si="24"/>
        <v>3696</v>
      </c>
      <c r="L9" s="14">
        <v>200</v>
      </c>
      <c r="M9" s="14">
        <f t="shared" si="25"/>
        <v>23100</v>
      </c>
      <c r="N9" s="14">
        <f>ROUND(VLOOKUP(B9,$AK$14:$AL$36,2)*(M9),0)</f>
        <v>13398</v>
      </c>
      <c r="O9" s="14">
        <f t="shared" si="26"/>
        <v>4620</v>
      </c>
      <c r="P9" s="14">
        <f t="shared" si="27"/>
        <v>120</v>
      </c>
      <c r="Q9" s="14">
        <f t="shared" si="28"/>
        <v>1350</v>
      </c>
      <c r="R9" s="14">
        <f t="shared" si="29"/>
        <v>42588</v>
      </c>
      <c r="S9" s="14">
        <f t="shared" si="30"/>
        <v>5110</v>
      </c>
      <c r="T9" s="14">
        <f t="shared" si="31"/>
        <v>3650</v>
      </c>
      <c r="U9" s="14">
        <v>200</v>
      </c>
      <c r="V9" s="14">
        <f t="shared" si="32"/>
        <v>0</v>
      </c>
      <c r="W9" s="14">
        <f t="shared" si="33"/>
        <v>462</v>
      </c>
      <c r="X9" s="14">
        <f t="shared" si="34"/>
        <v>0</v>
      </c>
      <c r="Y9" s="14">
        <f t="shared" si="35"/>
        <v>0</v>
      </c>
      <c r="Z9" s="14">
        <f t="shared" si="36"/>
        <v>0</v>
      </c>
      <c r="AA9" s="14">
        <f t="shared" si="37"/>
        <v>462</v>
      </c>
      <c r="AB9" s="14">
        <f t="shared" si="38"/>
        <v>64</v>
      </c>
      <c r="AC9" s="14">
        <f t="shared" si="39"/>
        <v>46</v>
      </c>
      <c r="AD9" s="14">
        <f t="shared" si="40"/>
        <v>0</v>
      </c>
      <c r="AE9" s="18">
        <f t="shared" si="41"/>
        <v>416</v>
      </c>
      <c r="AF9" s="46"/>
      <c r="AG9" s="2"/>
      <c r="AH9" s="30"/>
      <c r="AI9" s="30"/>
      <c r="AJ9"/>
      <c r="AK9" s="30"/>
    </row>
    <row r="10" spans="1:42" s="7" customFormat="1" ht="24.75" customHeight="1" x14ac:dyDescent="0.35">
      <c r="A10" s="21">
        <v>5</v>
      </c>
      <c r="B10" s="22">
        <v>46143</v>
      </c>
      <c r="C10" s="34"/>
      <c r="D10" s="23">
        <f t="shared" si="19"/>
        <v>23100</v>
      </c>
      <c r="E10" s="14">
        <f>ROUND(VLOOKUP(B10,$AM$14:$AN$36,2)*(D10),0)</f>
        <v>13860</v>
      </c>
      <c r="F10" s="14">
        <f t="shared" si="20"/>
        <v>4620</v>
      </c>
      <c r="G10" s="14">
        <v>120</v>
      </c>
      <c r="H10" s="14">
        <f t="shared" si="21"/>
        <v>1350</v>
      </c>
      <c r="I10" s="14">
        <f t="shared" si="22"/>
        <v>43050</v>
      </c>
      <c r="J10" s="14">
        <f t="shared" si="23"/>
        <v>5174</v>
      </c>
      <c r="K10" s="14">
        <f t="shared" si="24"/>
        <v>3696</v>
      </c>
      <c r="L10" s="14">
        <v>200</v>
      </c>
      <c r="M10" s="14">
        <f t="shared" si="25"/>
        <v>23100</v>
      </c>
      <c r="N10" s="14">
        <f>ROUND(VLOOKUP(B10,$AK$14:$AL$36,2)*(M10),0)</f>
        <v>13398</v>
      </c>
      <c r="O10" s="14">
        <f t="shared" si="26"/>
        <v>4620</v>
      </c>
      <c r="P10" s="14">
        <f t="shared" si="27"/>
        <v>120</v>
      </c>
      <c r="Q10" s="14">
        <f t="shared" si="28"/>
        <v>1350</v>
      </c>
      <c r="R10" s="14">
        <f t="shared" si="29"/>
        <v>42588</v>
      </c>
      <c r="S10" s="14">
        <f t="shared" si="30"/>
        <v>5110</v>
      </c>
      <c r="T10" s="14">
        <f t="shared" si="31"/>
        <v>3650</v>
      </c>
      <c r="U10" s="14">
        <v>200</v>
      </c>
      <c r="V10" s="14">
        <f t="shared" si="32"/>
        <v>0</v>
      </c>
      <c r="W10" s="14">
        <f t="shared" si="33"/>
        <v>462</v>
      </c>
      <c r="X10" s="14">
        <f t="shared" si="34"/>
        <v>0</v>
      </c>
      <c r="Y10" s="14">
        <f t="shared" si="35"/>
        <v>0</v>
      </c>
      <c r="Z10" s="14">
        <f t="shared" si="36"/>
        <v>0</v>
      </c>
      <c r="AA10" s="14">
        <f t="shared" si="37"/>
        <v>462</v>
      </c>
      <c r="AB10" s="14">
        <f t="shared" si="38"/>
        <v>64</v>
      </c>
      <c r="AC10" s="14">
        <f t="shared" si="39"/>
        <v>46</v>
      </c>
      <c r="AD10" s="14">
        <f t="shared" si="40"/>
        <v>0</v>
      </c>
      <c r="AE10" s="18">
        <f t="shared" si="41"/>
        <v>416</v>
      </c>
      <c r="AF10" s="46"/>
      <c r="AG10" s="2"/>
      <c r="AH10" s="30"/>
      <c r="AI10" s="30"/>
      <c r="AJ10"/>
      <c r="AK10" s="30"/>
    </row>
    <row r="11" spans="1:42" s="7" customFormat="1" ht="24.75" customHeight="1" x14ac:dyDescent="0.2">
      <c r="A11" s="21">
        <v>6</v>
      </c>
      <c r="B11" s="22">
        <v>46174</v>
      </c>
      <c r="C11" s="35"/>
      <c r="D11" s="23">
        <f t="shared" si="19"/>
        <v>23100</v>
      </c>
      <c r="E11" s="14">
        <f>ROUND(VLOOKUP(B11,$AM$14:$AN$36,2)*(D11),0)</f>
        <v>13860</v>
      </c>
      <c r="F11" s="14">
        <f t="shared" si="20"/>
        <v>4620</v>
      </c>
      <c r="G11" s="14">
        <v>120</v>
      </c>
      <c r="H11" s="14">
        <f t="shared" si="21"/>
        <v>1350</v>
      </c>
      <c r="I11" s="14">
        <f t="shared" si="22"/>
        <v>43050</v>
      </c>
      <c r="J11" s="14">
        <f t="shared" si="23"/>
        <v>5174</v>
      </c>
      <c r="K11" s="14">
        <f t="shared" si="24"/>
        <v>3696</v>
      </c>
      <c r="L11" s="14">
        <v>200</v>
      </c>
      <c r="M11" s="14">
        <f t="shared" si="25"/>
        <v>23100</v>
      </c>
      <c r="N11" s="14">
        <f>ROUND(VLOOKUP(B11,$AK$14:$AL$36,2)*(M11),0)</f>
        <v>13398</v>
      </c>
      <c r="O11" s="14">
        <f t="shared" si="26"/>
        <v>4620</v>
      </c>
      <c r="P11" s="14">
        <f t="shared" si="27"/>
        <v>120</v>
      </c>
      <c r="Q11" s="14">
        <f t="shared" si="28"/>
        <v>1350</v>
      </c>
      <c r="R11" s="14">
        <f t="shared" si="29"/>
        <v>42588</v>
      </c>
      <c r="S11" s="14">
        <f t="shared" si="30"/>
        <v>5110</v>
      </c>
      <c r="T11" s="14">
        <f t="shared" si="31"/>
        <v>3650</v>
      </c>
      <c r="U11" s="14">
        <v>200</v>
      </c>
      <c r="V11" s="14">
        <f t="shared" si="32"/>
        <v>0</v>
      </c>
      <c r="W11" s="14">
        <f t="shared" si="33"/>
        <v>462</v>
      </c>
      <c r="X11" s="14">
        <f t="shared" si="34"/>
        <v>0</v>
      </c>
      <c r="Y11" s="14">
        <f t="shared" si="35"/>
        <v>0</v>
      </c>
      <c r="Z11" s="14">
        <f t="shared" si="36"/>
        <v>0</v>
      </c>
      <c r="AA11" s="14">
        <f t="shared" si="37"/>
        <v>462</v>
      </c>
      <c r="AB11" s="14">
        <f t="shared" si="38"/>
        <v>64</v>
      </c>
      <c r="AC11" s="14">
        <f t="shared" si="39"/>
        <v>46</v>
      </c>
      <c r="AD11" s="14">
        <f t="shared" si="40"/>
        <v>0</v>
      </c>
      <c r="AE11" s="18">
        <f t="shared" si="41"/>
        <v>416</v>
      </c>
      <c r="AF11" s="46"/>
      <c r="AG11" s="2"/>
      <c r="AH11" s="30"/>
      <c r="AJ11" s="2"/>
    </row>
    <row r="12" spans="1:42" s="7" customFormat="1" ht="24.75" customHeight="1" thickBot="1" x14ac:dyDescent="0.4">
      <c r="A12" s="21">
        <v>7</v>
      </c>
      <c r="B12" s="22">
        <v>46204</v>
      </c>
      <c r="C12" s="34"/>
      <c r="D12" s="54">
        <f>+IF(B5=DATE(2026,7,1), IF(CEILING(D11*3%,100)-ROUND(D11*3%,0)&lt;=50, CEILING(D11*3%,100), CEILING(D11*3%,100)-100)+D11, IF(B5=DATE(2026,1,1), D11, 0))</f>
        <v>23800</v>
      </c>
      <c r="E12" s="14">
        <f>ROUND(VLOOKUP(B12,$AM$14:$AN$36,2)*(D12),0)</f>
        <v>14280</v>
      </c>
      <c r="F12" s="14">
        <f t="shared" si="2"/>
        <v>4760</v>
      </c>
      <c r="G12" s="14">
        <v>120</v>
      </c>
      <c r="H12" s="14">
        <f t="shared" ref="H12" si="42">+H11</f>
        <v>1350</v>
      </c>
      <c r="I12" s="14">
        <f t="shared" si="3"/>
        <v>44310</v>
      </c>
      <c r="J12" s="14">
        <f>+IF($AH$6="No",0,ROUND((D12+E12)*0.14,0))</f>
        <v>5331</v>
      </c>
      <c r="K12" s="14">
        <f>+IF($AH$6="No",0,ROUND((D12+E12)*0.1,0))</f>
        <v>3808</v>
      </c>
      <c r="L12" s="14">
        <v>200</v>
      </c>
      <c r="M12" s="14">
        <f t="shared" si="4"/>
        <v>23800</v>
      </c>
      <c r="N12" s="14">
        <f>ROUND(VLOOKUP(B12,$AK$14:$AL$36,2)*(M12),0)</f>
        <v>13804</v>
      </c>
      <c r="O12" s="14">
        <f t="shared" si="5"/>
        <v>4760</v>
      </c>
      <c r="P12" s="14">
        <f t="shared" si="6"/>
        <v>120</v>
      </c>
      <c r="Q12" s="14">
        <f t="shared" si="7"/>
        <v>1350</v>
      </c>
      <c r="R12" s="14">
        <f t="shared" si="8"/>
        <v>43834</v>
      </c>
      <c r="S12" s="14">
        <f>+IF($AH$6="No",0,ROUND((M12+N12)*0.14,0))</f>
        <v>5265</v>
      </c>
      <c r="T12" s="14">
        <f>+IF($AH$6="No",0,ROUND((M12+N12)*0.1,0))</f>
        <v>3760</v>
      </c>
      <c r="U12" s="14">
        <v>200</v>
      </c>
      <c r="V12" s="14">
        <f t="shared" si="9"/>
        <v>0</v>
      </c>
      <c r="W12" s="14">
        <f t="shared" si="10"/>
        <v>476</v>
      </c>
      <c r="X12" s="14">
        <f t="shared" si="11"/>
        <v>0</v>
      </c>
      <c r="Y12" s="14">
        <f t="shared" si="12"/>
        <v>0</v>
      </c>
      <c r="Z12" s="14">
        <f t="shared" si="13"/>
        <v>0</v>
      </c>
      <c r="AA12" s="14">
        <f t="shared" si="14"/>
        <v>476</v>
      </c>
      <c r="AB12" s="14">
        <f t="shared" si="15"/>
        <v>66</v>
      </c>
      <c r="AC12" s="14">
        <f t="shared" si="16"/>
        <v>48</v>
      </c>
      <c r="AD12" s="14">
        <f t="shared" si="17"/>
        <v>0</v>
      </c>
      <c r="AE12" s="18">
        <f t="shared" si="18"/>
        <v>428</v>
      </c>
      <c r="AF12" s="46"/>
      <c r="AG12" s="2"/>
      <c r="AH12" s="2"/>
      <c r="AJ12" s="8"/>
    </row>
    <row r="13" spans="1:42" s="7" customFormat="1" ht="24.75" customHeight="1" thickBot="1" x14ac:dyDescent="0.25">
      <c r="A13" s="63" t="s">
        <v>1</v>
      </c>
      <c r="B13" s="64"/>
      <c r="C13" s="65"/>
      <c r="D13" s="36">
        <f t="shared" ref="D13:AE13" si="43">SUM(D6:D12)</f>
        <v>162400</v>
      </c>
      <c r="E13" s="36">
        <f t="shared" si="43"/>
        <v>97440</v>
      </c>
      <c r="F13" s="36">
        <f t="shared" si="43"/>
        <v>32480</v>
      </c>
      <c r="G13" s="36">
        <f t="shared" si="43"/>
        <v>840</v>
      </c>
      <c r="H13" s="36">
        <f t="shared" si="43"/>
        <v>9450</v>
      </c>
      <c r="I13" s="36">
        <f t="shared" si="43"/>
        <v>302610</v>
      </c>
      <c r="J13" s="36">
        <f t="shared" si="43"/>
        <v>36375</v>
      </c>
      <c r="K13" s="36">
        <f t="shared" si="43"/>
        <v>25984</v>
      </c>
      <c r="L13" s="36">
        <f t="shared" si="43"/>
        <v>1400</v>
      </c>
      <c r="M13" s="36">
        <f t="shared" si="43"/>
        <v>162400</v>
      </c>
      <c r="N13" s="36">
        <f t="shared" si="43"/>
        <v>94192</v>
      </c>
      <c r="O13" s="36">
        <f t="shared" si="43"/>
        <v>32480</v>
      </c>
      <c r="P13" s="36">
        <f t="shared" si="43"/>
        <v>840</v>
      </c>
      <c r="Q13" s="36">
        <f t="shared" si="43"/>
        <v>9450</v>
      </c>
      <c r="R13" s="36">
        <f t="shared" si="43"/>
        <v>299362</v>
      </c>
      <c r="S13" s="36">
        <f t="shared" si="43"/>
        <v>35925</v>
      </c>
      <c r="T13" s="36">
        <f t="shared" si="43"/>
        <v>25660</v>
      </c>
      <c r="U13" s="36">
        <f t="shared" si="43"/>
        <v>1400</v>
      </c>
      <c r="V13" s="36">
        <f t="shared" si="43"/>
        <v>0</v>
      </c>
      <c r="W13" s="36">
        <f t="shared" si="43"/>
        <v>3248</v>
      </c>
      <c r="X13" s="36">
        <f t="shared" si="43"/>
        <v>0</v>
      </c>
      <c r="Y13" s="36">
        <f t="shared" si="43"/>
        <v>0</v>
      </c>
      <c r="Z13" s="36">
        <f t="shared" si="43"/>
        <v>0</v>
      </c>
      <c r="AA13" s="36">
        <f t="shared" si="43"/>
        <v>3248</v>
      </c>
      <c r="AB13" s="36">
        <f t="shared" si="43"/>
        <v>450</v>
      </c>
      <c r="AC13" s="36">
        <f t="shared" si="43"/>
        <v>324</v>
      </c>
      <c r="AD13" s="36">
        <f t="shared" si="43"/>
        <v>0</v>
      </c>
      <c r="AE13" s="37">
        <f t="shared" si="43"/>
        <v>2924</v>
      </c>
      <c r="AF13" s="8"/>
      <c r="AG13" s="2"/>
      <c r="AH13" s="2"/>
      <c r="AI13" s="9"/>
      <c r="AJ13" s="9"/>
      <c r="AK13" s="10" t="s">
        <v>0</v>
      </c>
      <c r="AL13" s="10" t="s">
        <v>14</v>
      </c>
      <c r="AM13" s="10" t="s">
        <v>0</v>
      </c>
      <c r="AN13" s="10" t="s">
        <v>14</v>
      </c>
      <c r="AP13" s="22">
        <v>46023</v>
      </c>
    </row>
    <row r="14" spans="1:42" s="7" customFormat="1" ht="9.75" customHeight="1" thickBot="1" x14ac:dyDescent="0.25">
      <c r="A14" s="53"/>
      <c r="B14" s="42"/>
      <c r="C14" s="42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59"/>
      <c r="AF14" s="2"/>
      <c r="AG14" s="8"/>
      <c r="AH14" s="8"/>
      <c r="AI14" s="9"/>
      <c r="AJ14" s="9"/>
      <c r="AK14" s="11">
        <v>44743</v>
      </c>
      <c r="AL14" s="13">
        <v>0.34</v>
      </c>
      <c r="AM14" s="11">
        <v>44743</v>
      </c>
      <c r="AN14" s="12">
        <v>0.38</v>
      </c>
      <c r="AP14" s="22">
        <v>46204</v>
      </c>
    </row>
    <row r="15" spans="1:42" s="7" customFormat="1" ht="21" customHeight="1" x14ac:dyDescent="0.2">
      <c r="A15" s="51">
        <v>2</v>
      </c>
      <c r="B15" s="50">
        <v>46204</v>
      </c>
      <c r="C15" s="29"/>
      <c r="D15" s="8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2"/>
      <c r="AF15" s="41"/>
      <c r="AG15" s="8"/>
      <c r="AH15" s="8"/>
      <c r="AI15" s="9"/>
      <c r="AJ15" s="9"/>
      <c r="AK15" s="11">
        <v>44927</v>
      </c>
      <c r="AL15" s="13">
        <v>0.38</v>
      </c>
      <c r="AM15" s="11">
        <v>44927</v>
      </c>
      <c r="AN15" s="12">
        <v>0.42</v>
      </c>
    </row>
    <row r="16" spans="1:42" s="7" customFormat="1" ht="24.75" customHeight="1" x14ac:dyDescent="0.35">
      <c r="A16" s="21">
        <v>1</v>
      </c>
      <c r="B16" s="22">
        <v>46023</v>
      </c>
      <c r="C16" s="34"/>
      <c r="D16" s="23">
        <v>23100</v>
      </c>
      <c r="E16" s="14">
        <f>ROUND(VLOOKUP(B16,$AM$14:$AN$36,2)*(D16),0)</f>
        <v>13860</v>
      </c>
      <c r="F16" s="14">
        <f>+IF(AND($AG$5=10%,D16*(10%)&lt;=1800),1800,IF(AND($AG$5=20%,D16*(20%)&lt;=3600),3600,IF(AND($AG$5=30%,D16*(30%)&lt;=5400),5400,D16*($AG$5))))</f>
        <v>4620</v>
      </c>
      <c r="G16" s="14">
        <v>120</v>
      </c>
      <c r="H16" s="14">
        <v>1350</v>
      </c>
      <c r="I16" s="14">
        <f>+D16+E16+F16+G16+H16</f>
        <v>43050</v>
      </c>
      <c r="J16" s="14">
        <f>+IF($AH$6="No",0,ROUND((D16+E16)*0.14,0))</f>
        <v>5174</v>
      </c>
      <c r="K16" s="14">
        <f>+IF($AH$6="No",0,ROUND((D16+E16)*0.1,0))</f>
        <v>3696</v>
      </c>
      <c r="L16" s="14">
        <v>200</v>
      </c>
      <c r="M16" s="14">
        <f>+D16</f>
        <v>23100</v>
      </c>
      <c r="N16" s="14">
        <f>ROUND(VLOOKUP(B16,$AK$14:$AL$36,2)*(M16),0)</f>
        <v>13398</v>
      </c>
      <c r="O16" s="14">
        <f>+IF(AND($AG$5=10%,M16*(10%)&lt;=1800),1800,IF(AND($AG$5=20%,M16*(20%)&lt;=3600),3600,IF(AND($AG$5=30%,M16*(30%)&lt;=5400),5400,M16*($AG$5))))</f>
        <v>4620</v>
      </c>
      <c r="P16" s="14">
        <f>+G16</f>
        <v>120</v>
      </c>
      <c r="Q16" s="14">
        <f>+H16</f>
        <v>1350</v>
      </c>
      <c r="R16" s="14">
        <f>+Q16+P16+O16+N16+M16</f>
        <v>42588</v>
      </c>
      <c r="S16" s="14">
        <f>+IF($AH$6="No",0,ROUND((M16+N16)*0.14,0))</f>
        <v>5110</v>
      </c>
      <c r="T16" s="14">
        <f>+IF($AH$6="No",0,ROUND((M16+N16)*0.1,0))</f>
        <v>3650</v>
      </c>
      <c r="U16" s="14">
        <v>200</v>
      </c>
      <c r="V16" s="14">
        <f t="shared" ref="V16:V22" si="44">+D16-M16</f>
        <v>0</v>
      </c>
      <c r="W16" s="14">
        <f t="shared" ref="W16:W22" si="45">+E16-N16</f>
        <v>462</v>
      </c>
      <c r="X16" s="14">
        <f>+F16-O16</f>
        <v>0</v>
      </c>
      <c r="Y16" s="14">
        <f t="shared" ref="Y16:Y22" si="46">+G16-P16</f>
        <v>0</v>
      </c>
      <c r="Z16" s="14">
        <f t="shared" ref="Z16:Z22" si="47">+H16-Q16</f>
        <v>0</v>
      </c>
      <c r="AA16" s="14">
        <f t="shared" ref="AA16:AA22" si="48">+I16-R16</f>
        <v>462</v>
      </c>
      <c r="AB16" s="14">
        <f t="shared" ref="AB16:AB22" si="49">+J16-S16</f>
        <v>64</v>
      </c>
      <c r="AC16" s="14">
        <f t="shared" ref="AC16:AC22" si="50">+K16-T16</f>
        <v>46</v>
      </c>
      <c r="AD16" s="14">
        <f t="shared" ref="AD16:AD22" si="51">+L16-U16</f>
        <v>0</v>
      </c>
      <c r="AE16" s="18">
        <f>+AA16-AC16-AD16</f>
        <v>416</v>
      </c>
      <c r="AF16" s="41"/>
      <c r="AG16" s="8"/>
      <c r="AH16" s="8"/>
      <c r="AI16" s="9"/>
      <c r="AJ16" s="9"/>
      <c r="AK16" s="11">
        <v>45108</v>
      </c>
      <c r="AL16" s="13">
        <v>0.42</v>
      </c>
      <c r="AM16" s="11">
        <v>45108</v>
      </c>
      <c r="AN16" s="12">
        <v>0.46</v>
      </c>
    </row>
    <row r="17" spans="1:40" s="7" customFormat="1" ht="24.75" customHeight="1" x14ac:dyDescent="0.35">
      <c r="A17" s="21">
        <v>2</v>
      </c>
      <c r="B17" s="22">
        <v>46054</v>
      </c>
      <c r="C17" s="34"/>
      <c r="D17" s="23">
        <f>+D16</f>
        <v>23100</v>
      </c>
      <c r="E17" s="14">
        <f>ROUND(VLOOKUP(B17,$AM$14:$AN$36,2)*(D17),0)</f>
        <v>13860</v>
      </c>
      <c r="F17" s="14">
        <f t="shared" ref="F17:F22" si="52">+IF(AND($AG$5=10%,D17*(10%)&lt;=1800),1800,IF(AND($AG$5=20%,D17*(20%)&lt;=3600),3600,IF(AND($AG$5=30%,D17*(30%)&lt;=5400),5400,D17*($AG$5))))</f>
        <v>4620</v>
      </c>
      <c r="G17" s="14">
        <v>120</v>
      </c>
      <c r="H17" s="14">
        <f>+H16</f>
        <v>1350</v>
      </c>
      <c r="I17" s="14">
        <f t="shared" ref="I17:I22" si="53">+D17+E17+F17+G17+H17</f>
        <v>43050</v>
      </c>
      <c r="J17" s="14">
        <f>+IF($AH$6="No",0,ROUND((D17+E17)*0.14,0))</f>
        <v>5174</v>
      </c>
      <c r="K17" s="14">
        <f>+IF($AH$6="No",0,ROUND((D17+E17)*0.1,0))</f>
        <v>3696</v>
      </c>
      <c r="L17" s="14">
        <v>200</v>
      </c>
      <c r="M17" s="14">
        <f t="shared" ref="M17:M22" si="54">+D17</f>
        <v>23100</v>
      </c>
      <c r="N17" s="14">
        <f>ROUND(VLOOKUP(B17,$AK$14:$AL$36,2)*(M17),0)</f>
        <v>13398</v>
      </c>
      <c r="O17" s="14">
        <f t="shared" ref="O17:O22" si="55">+IF(AND($AG$5=10%,M17*(10%)&lt;=1800),1800,IF(AND($AG$5=20%,M17*(20%)&lt;=3600),3600,IF(AND($AG$5=30%,M17*(30%)&lt;=5400),5400,M17*($AG$5))))</f>
        <v>4620</v>
      </c>
      <c r="P17" s="14">
        <f t="shared" ref="P17:P22" si="56">+G17</f>
        <v>120</v>
      </c>
      <c r="Q17" s="14">
        <f t="shared" ref="Q17:Q22" si="57">+H17</f>
        <v>1350</v>
      </c>
      <c r="R17" s="14">
        <f t="shared" ref="R17:R22" si="58">+Q17+P17+O17+N17+M17</f>
        <v>42588</v>
      </c>
      <c r="S17" s="14">
        <f>+IF($AH$6="No",0,ROUND((M17+N17)*0.14,0))</f>
        <v>5110</v>
      </c>
      <c r="T17" s="14">
        <f>+IF($AH$6="No",0,ROUND((M17+N17)*0.1,0))</f>
        <v>3650</v>
      </c>
      <c r="U17" s="14">
        <v>200</v>
      </c>
      <c r="V17" s="14">
        <f t="shared" si="44"/>
        <v>0</v>
      </c>
      <c r="W17" s="14">
        <f t="shared" si="45"/>
        <v>462</v>
      </c>
      <c r="X17" s="14">
        <f t="shared" ref="X17:X22" si="59">+F17-O17</f>
        <v>0</v>
      </c>
      <c r="Y17" s="14">
        <f t="shared" si="46"/>
        <v>0</v>
      </c>
      <c r="Z17" s="14">
        <f t="shared" si="47"/>
        <v>0</v>
      </c>
      <c r="AA17" s="14">
        <f t="shared" si="48"/>
        <v>462</v>
      </c>
      <c r="AB17" s="14">
        <f t="shared" si="49"/>
        <v>64</v>
      </c>
      <c r="AC17" s="14">
        <f t="shared" si="50"/>
        <v>46</v>
      </c>
      <c r="AD17" s="14">
        <f t="shared" si="51"/>
        <v>0</v>
      </c>
      <c r="AE17" s="18">
        <f t="shared" ref="AE17:AE22" si="60">+AA17-AC17-AD17</f>
        <v>416</v>
      </c>
      <c r="AF17" s="2"/>
      <c r="AG17" s="8"/>
      <c r="AH17" s="8"/>
      <c r="AI17" s="9"/>
      <c r="AJ17" s="9"/>
      <c r="AK17" s="11">
        <v>45292</v>
      </c>
      <c r="AL17" s="13">
        <v>0.46</v>
      </c>
      <c r="AM17" s="11">
        <v>45292</v>
      </c>
      <c r="AN17" s="12">
        <v>0.5</v>
      </c>
    </row>
    <row r="18" spans="1:40" s="7" customFormat="1" ht="24.75" customHeight="1" x14ac:dyDescent="0.35">
      <c r="A18" s="21">
        <v>3</v>
      </c>
      <c r="B18" s="22">
        <v>46082</v>
      </c>
      <c r="C18" s="34"/>
      <c r="D18" s="23">
        <f t="shared" ref="D18:D21" si="61">+D17</f>
        <v>23100</v>
      </c>
      <c r="E18" s="14">
        <f>ROUND(VLOOKUP(B18,$AM$14:$AN$36,2)*(D18),0)</f>
        <v>13860</v>
      </c>
      <c r="F18" s="14">
        <f t="shared" si="52"/>
        <v>4620</v>
      </c>
      <c r="G18" s="14">
        <v>120</v>
      </c>
      <c r="H18" s="14">
        <f t="shared" ref="H18:H22" si="62">+H17</f>
        <v>1350</v>
      </c>
      <c r="I18" s="14">
        <f t="shared" si="53"/>
        <v>43050</v>
      </c>
      <c r="J18" s="14">
        <f t="shared" ref="J18:J21" si="63">+IF($AH$6="No",0,ROUND((D18+E18)*0.14,0))</f>
        <v>5174</v>
      </c>
      <c r="K18" s="14">
        <f t="shared" ref="K18:K21" si="64">+IF($AH$6="No",0,ROUND((D18+E18)*0.1,0))</f>
        <v>3696</v>
      </c>
      <c r="L18" s="14">
        <v>200</v>
      </c>
      <c r="M18" s="14">
        <f t="shared" si="54"/>
        <v>23100</v>
      </c>
      <c r="N18" s="14">
        <f>ROUND(VLOOKUP(B18,$AK$14:$AL$36,2)*(M18),0)</f>
        <v>13398</v>
      </c>
      <c r="O18" s="14">
        <f t="shared" si="55"/>
        <v>4620</v>
      </c>
      <c r="P18" s="14">
        <f t="shared" si="56"/>
        <v>120</v>
      </c>
      <c r="Q18" s="14">
        <f t="shared" si="57"/>
        <v>1350</v>
      </c>
      <c r="R18" s="14">
        <f t="shared" si="58"/>
        <v>42588</v>
      </c>
      <c r="S18" s="14">
        <f t="shared" ref="S18:S21" si="65">+IF($AH$6="No",0,ROUND((M18+N18)*0.14,0))</f>
        <v>5110</v>
      </c>
      <c r="T18" s="14">
        <f t="shared" ref="T18:T21" si="66">+IF($AH$6="No",0,ROUND((M18+N18)*0.1,0))</f>
        <v>3650</v>
      </c>
      <c r="U18" s="14">
        <v>200</v>
      </c>
      <c r="V18" s="14">
        <f t="shared" si="44"/>
        <v>0</v>
      </c>
      <c r="W18" s="14">
        <f t="shared" si="45"/>
        <v>462</v>
      </c>
      <c r="X18" s="14">
        <f t="shared" si="59"/>
        <v>0</v>
      </c>
      <c r="Y18" s="14">
        <f t="shared" si="46"/>
        <v>0</v>
      </c>
      <c r="Z18" s="14">
        <f t="shared" si="47"/>
        <v>0</v>
      </c>
      <c r="AA18" s="14">
        <f t="shared" si="48"/>
        <v>462</v>
      </c>
      <c r="AB18" s="14">
        <f t="shared" si="49"/>
        <v>64</v>
      </c>
      <c r="AC18" s="14">
        <f t="shared" si="50"/>
        <v>46</v>
      </c>
      <c r="AD18" s="14">
        <f t="shared" si="51"/>
        <v>0</v>
      </c>
      <c r="AE18" s="18">
        <f t="shared" si="60"/>
        <v>416</v>
      </c>
      <c r="AF18" s="2"/>
      <c r="AG18" s="8"/>
      <c r="AH18" s="8"/>
      <c r="AI18" s="9"/>
      <c r="AJ18" s="9"/>
      <c r="AK18" s="11">
        <v>45474</v>
      </c>
      <c r="AL18" s="13">
        <v>0.5</v>
      </c>
      <c r="AM18" s="11">
        <v>45474</v>
      </c>
      <c r="AN18" s="12">
        <v>0.53</v>
      </c>
    </row>
    <row r="19" spans="1:40" s="7" customFormat="1" ht="24.75" customHeight="1" x14ac:dyDescent="0.35">
      <c r="A19" s="21">
        <v>4</v>
      </c>
      <c r="B19" s="22">
        <v>46113</v>
      </c>
      <c r="C19" s="34"/>
      <c r="D19" s="23">
        <f t="shared" si="61"/>
        <v>23100</v>
      </c>
      <c r="E19" s="14">
        <f>ROUND(VLOOKUP(B19,$AM$14:$AN$36,2)*(D19),0)</f>
        <v>13860</v>
      </c>
      <c r="F19" s="14">
        <f t="shared" si="52"/>
        <v>4620</v>
      </c>
      <c r="G19" s="14">
        <v>120</v>
      </c>
      <c r="H19" s="14">
        <f t="shared" si="62"/>
        <v>1350</v>
      </c>
      <c r="I19" s="14">
        <f t="shared" si="53"/>
        <v>43050</v>
      </c>
      <c r="J19" s="14">
        <f t="shared" si="63"/>
        <v>5174</v>
      </c>
      <c r="K19" s="14">
        <f t="shared" si="64"/>
        <v>3696</v>
      </c>
      <c r="L19" s="14">
        <v>200</v>
      </c>
      <c r="M19" s="14">
        <f t="shared" si="54"/>
        <v>23100</v>
      </c>
      <c r="N19" s="14">
        <f>ROUND(VLOOKUP(B19,$AK$14:$AL$36,2)*(M19),0)</f>
        <v>13398</v>
      </c>
      <c r="O19" s="14">
        <f t="shared" si="55"/>
        <v>4620</v>
      </c>
      <c r="P19" s="14">
        <f t="shared" si="56"/>
        <v>120</v>
      </c>
      <c r="Q19" s="14">
        <f t="shared" si="57"/>
        <v>1350</v>
      </c>
      <c r="R19" s="14">
        <f t="shared" si="58"/>
        <v>42588</v>
      </c>
      <c r="S19" s="14">
        <f t="shared" si="65"/>
        <v>5110</v>
      </c>
      <c r="T19" s="14">
        <f t="shared" si="66"/>
        <v>3650</v>
      </c>
      <c r="U19" s="14">
        <v>200</v>
      </c>
      <c r="V19" s="14">
        <f t="shared" si="44"/>
        <v>0</v>
      </c>
      <c r="W19" s="14">
        <f t="shared" si="45"/>
        <v>462</v>
      </c>
      <c r="X19" s="14">
        <f t="shared" si="59"/>
        <v>0</v>
      </c>
      <c r="Y19" s="14">
        <f t="shared" si="46"/>
        <v>0</v>
      </c>
      <c r="Z19" s="14">
        <f t="shared" si="47"/>
        <v>0</v>
      </c>
      <c r="AA19" s="14">
        <f t="shared" si="48"/>
        <v>462</v>
      </c>
      <c r="AB19" s="14">
        <f t="shared" si="49"/>
        <v>64</v>
      </c>
      <c r="AC19" s="14">
        <f t="shared" si="50"/>
        <v>46</v>
      </c>
      <c r="AD19" s="14">
        <f t="shared" si="51"/>
        <v>0</v>
      </c>
      <c r="AE19" s="18">
        <f t="shared" si="60"/>
        <v>416</v>
      </c>
      <c r="AF19" s="2"/>
      <c r="AG19" s="8"/>
      <c r="AH19" s="8"/>
      <c r="AI19" s="9"/>
      <c r="AJ19" s="9"/>
      <c r="AK19" s="11">
        <v>45658</v>
      </c>
      <c r="AL19" s="13">
        <v>0.53</v>
      </c>
      <c r="AM19" s="11">
        <v>45658</v>
      </c>
      <c r="AN19" s="12">
        <v>0.55000000000000004</v>
      </c>
    </row>
    <row r="20" spans="1:40" s="7" customFormat="1" ht="24.75" customHeight="1" x14ac:dyDescent="0.35">
      <c r="A20" s="21">
        <v>5</v>
      </c>
      <c r="B20" s="22">
        <v>46143</v>
      </c>
      <c r="C20" s="34"/>
      <c r="D20" s="23">
        <f t="shared" si="61"/>
        <v>23100</v>
      </c>
      <c r="E20" s="14">
        <f>ROUND(VLOOKUP(B20,$AM$14:$AN$36,2)*(D20),0)</f>
        <v>13860</v>
      </c>
      <c r="F20" s="14">
        <f t="shared" si="52"/>
        <v>4620</v>
      </c>
      <c r="G20" s="14">
        <v>120</v>
      </c>
      <c r="H20" s="14">
        <f t="shared" si="62"/>
        <v>1350</v>
      </c>
      <c r="I20" s="14">
        <f t="shared" si="53"/>
        <v>43050</v>
      </c>
      <c r="J20" s="14">
        <f t="shared" si="63"/>
        <v>5174</v>
      </c>
      <c r="K20" s="14">
        <f t="shared" si="64"/>
        <v>3696</v>
      </c>
      <c r="L20" s="14">
        <v>200</v>
      </c>
      <c r="M20" s="14">
        <f t="shared" si="54"/>
        <v>23100</v>
      </c>
      <c r="N20" s="14">
        <f>ROUND(VLOOKUP(B20,$AK$14:$AL$36,2)*(M20),0)</f>
        <v>13398</v>
      </c>
      <c r="O20" s="14">
        <f t="shared" si="55"/>
        <v>4620</v>
      </c>
      <c r="P20" s="14">
        <f t="shared" si="56"/>
        <v>120</v>
      </c>
      <c r="Q20" s="14">
        <f t="shared" si="57"/>
        <v>1350</v>
      </c>
      <c r="R20" s="14">
        <f t="shared" si="58"/>
        <v>42588</v>
      </c>
      <c r="S20" s="14">
        <f t="shared" si="65"/>
        <v>5110</v>
      </c>
      <c r="T20" s="14">
        <f t="shared" si="66"/>
        <v>3650</v>
      </c>
      <c r="U20" s="14">
        <v>200</v>
      </c>
      <c r="V20" s="14">
        <f t="shared" si="44"/>
        <v>0</v>
      </c>
      <c r="W20" s="14">
        <f t="shared" si="45"/>
        <v>462</v>
      </c>
      <c r="X20" s="14">
        <f t="shared" si="59"/>
        <v>0</v>
      </c>
      <c r="Y20" s="14">
        <f t="shared" si="46"/>
        <v>0</v>
      </c>
      <c r="Z20" s="14">
        <f t="shared" si="47"/>
        <v>0</v>
      </c>
      <c r="AA20" s="14">
        <f t="shared" si="48"/>
        <v>462</v>
      </c>
      <c r="AB20" s="14">
        <f t="shared" si="49"/>
        <v>64</v>
      </c>
      <c r="AC20" s="14">
        <f t="shared" si="50"/>
        <v>46</v>
      </c>
      <c r="AD20" s="14">
        <f t="shared" si="51"/>
        <v>0</v>
      </c>
      <c r="AE20" s="18">
        <f t="shared" si="60"/>
        <v>416</v>
      </c>
      <c r="AF20" s="2"/>
      <c r="AG20" s="8"/>
      <c r="AH20" s="8"/>
      <c r="AI20" s="9"/>
      <c r="AJ20" s="9"/>
      <c r="AK20" s="11">
        <v>45839</v>
      </c>
      <c r="AL20" s="13">
        <v>0.55000000000000004</v>
      </c>
      <c r="AM20" s="11">
        <v>45839</v>
      </c>
      <c r="AN20" s="12">
        <v>0.57999999999999996</v>
      </c>
    </row>
    <row r="21" spans="1:40" s="7" customFormat="1" ht="24.75" customHeight="1" x14ac:dyDescent="0.2">
      <c r="A21" s="21">
        <v>6</v>
      </c>
      <c r="B21" s="22">
        <v>46174</v>
      </c>
      <c r="C21" s="35"/>
      <c r="D21" s="23">
        <f t="shared" si="61"/>
        <v>23100</v>
      </c>
      <c r="E21" s="14">
        <f>ROUND(VLOOKUP(B21,$AM$14:$AN$36,2)*(D21),0)</f>
        <v>13860</v>
      </c>
      <c r="F21" s="14">
        <f t="shared" si="52"/>
        <v>4620</v>
      </c>
      <c r="G21" s="14">
        <v>120</v>
      </c>
      <c r="H21" s="14">
        <f t="shared" si="62"/>
        <v>1350</v>
      </c>
      <c r="I21" s="14">
        <f t="shared" si="53"/>
        <v>43050</v>
      </c>
      <c r="J21" s="14">
        <f t="shared" si="63"/>
        <v>5174</v>
      </c>
      <c r="K21" s="14">
        <f t="shared" si="64"/>
        <v>3696</v>
      </c>
      <c r="L21" s="14">
        <v>200</v>
      </c>
      <c r="M21" s="14">
        <f t="shared" si="54"/>
        <v>23100</v>
      </c>
      <c r="N21" s="14">
        <f>ROUND(VLOOKUP(B21,$AK$14:$AL$36,2)*(M21),0)</f>
        <v>13398</v>
      </c>
      <c r="O21" s="14">
        <f t="shared" si="55"/>
        <v>4620</v>
      </c>
      <c r="P21" s="14">
        <f t="shared" si="56"/>
        <v>120</v>
      </c>
      <c r="Q21" s="14">
        <f t="shared" si="57"/>
        <v>1350</v>
      </c>
      <c r="R21" s="14">
        <f t="shared" si="58"/>
        <v>42588</v>
      </c>
      <c r="S21" s="14">
        <f t="shared" si="65"/>
        <v>5110</v>
      </c>
      <c r="T21" s="14">
        <f t="shared" si="66"/>
        <v>3650</v>
      </c>
      <c r="U21" s="14">
        <v>200</v>
      </c>
      <c r="V21" s="14">
        <f t="shared" si="44"/>
        <v>0</v>
      </c>
      <c r="W21" s="14">
        <f t="shared" si="45"/>
        <v>462</v>
      </c>
      <c r="X21" s="14">
        <f t="shared" si="59"/>
        <v>0</v>
      </c>
      <c r="Y21" s="14">
        <f t="shared" si="46"/>
        <v>0</v>
      </c>
      <c r="Z21" s="14">
        <f t="shared" si="47"/>
        <v>0</v>
      </c>
      <c r="AA21" s="14">
        <f t="shared" si="48"/>
        <v>462</v>
      </c>
      <c r="AB21" s="14">
        <f t="shared" si="49"/>
        <v>64</v>
      </c>
      <c r="AC21" s="14">
        <f t="shared" si="50"/>
        <v>46</v>
      </c>
      <c r="AD21" s="14">
        <f t="shared" si="51"/>
        <v>0</v>
      </c>
      <c r="AE21" s="18">
        <f t="shared" si="60"/>
        <v>416</v>
      </c>
      <c r="AF21" s="2"/>
      <c r="AG21" s="8"/>
      <c r="AH21" s="8"/>
      <c r="AI21" s="9"/>
      <c r="AJ21" s="9"/>
      <c r="AK21" s="11">
        <v>46023</v>
      </c>
      <c r="AL21" s="13">
        <v>0.57999999999999996</v>
      </c>
      <c r="AM21" s="11">
        <v>46023</v>
      </c>
      <c r="AN21" s="12">
        <v>0.6</v>
      </c>
    </row>
    <row r="22" spans="1:40" s="7" customFormat="1" ht="24.75" customHeight="1" thickBot="1" x14ac:dyDescent="0.4">
      <c r="A22" s="21">
        <v>7</v>
      </c>
      <c r="B22" s="22">
        <v>46204</v>
      </c>
      <c r="C22" s="34"/>
      <c r="D22" s="54">
        <f>+IF(B15=DATE(2026,7,1), IF(CEILING(D21*3%,100)-ROUND(D21*3%,0)&lt;=50, CEILING(D21*3%,100), CEILING(D21*3%,100)-100)+D21, IF(B15=DATE(2026,1,1), D21, 0))</f>
        <v>23800</v>
      </c>
      <c r="E22" s="14">
        <f>ROUND(VLOOKUP(B22,$AM$14:$AN$36,2)*(D22),0)</f>
        <v>14280</v>
      </c>
      <c r="F22" s="14">
        <f t="shared" si="52"/>
        <v>4760</v>
      </c>
      <c r="G22" s="14">
        <v>120</v>
      </c>
      <c r="H22" s="14">
        <f t="shared" si="62"/>
        <v>1350</v>
      </c>
      <c r="I22" s="14">
        <f t="shared" si="53"/>
        <v>44310</v>
      </c>
      <c r="J22" s="14">
        <f>+IF($AH$6="No",0,ROUND((D22+E22)*0.14,0))</f>
        <v>5331</v>
      </c>
      <c r="K22" s="14">
        <f>+IF($AH$6="No",0,ROUND((D22+E22)*0.1,0))</f>
        <v>3808</v>
      </c>
      <c r="L22" s="14">
        <v>200</v>
      </c>
      <c r="M22" s="14">
        <f t="shared" si="54"/>
        <v>23800</v>
      </c>
      <c r="N22" s="14">
        <f>ROUND(VLOOKUP(B22,$AK$14:$AL$36,2)*(M22),0)</f>
        <v>13804</v>
      </c>
      <c r="O22" s="14">
        <f t="shared" si="55"/>
        <v>4760</v>
      </c>
      <c r="P22" s="14">
        <f t="shared" si="56"/>
        <v>120</v>
      </c>
      <c r="Q22" s="14">
        <f t="shared" si="57"/>
        <v>1350</v>
      </c>
      <c r="R22" s="14">
        <f t="shared" si="58"/>
        <v>43834</v>
      </c>
      <c r="S22" s="14">
        <f>+IF($AH$6="No",0,ROUND((M22+N22)*0.14,0))</f>
        <v>5265</v>
      </c>
      <c r="T22" s="14">
        <f>+IF($AH$6="No",0,ROUND((M22+N22)*0.1,0))</f>
        <v>3760</v>
      </c>
      <c r="U22" s="14">
        <v>200</v>
      </c>
      <c r="V22" s="14">
        <f t="shared" si="44"/>
        <v>0</v>
      </c>
      <c r="W22" s="14">
        <f t="shared" si="45"/>
        <v>476</v>
      </c>
      <c r="X22" s="14">
        <f t="shared" si="59"/>
        <v>0</v>
      </c>
      <c r="Y22" s="14">
        <f t="shared" si="46"/>
        <v>0</v>
      </c>
      <c r="Z22" s="14">
        <f t="shared" si="47"/>
        <v>0</v>
      </c>
      <c r="AA22" s="14">
        <f t="shared" si="48"/>
        <v>476</v>
      </c>
      <c r="AB22" s="14">
        <f t="shared" si="49"/>
        <v>66</v>
      </c>
      <c r="AC22" s="14">
        <f t="shared" si="50"/>
        <v>48</v>
      </c>
      <c r="AD22" s="14">
        <f t="shared" si="51"/>
        <v>0</v>
      </c>
      <c r="AE22" s="18">
        <f t="shared" si="60"/>
        <v>428</v>
      </c>
      <c r="AF22" s="2"/>
      <c r="AG22" s="8"/>
      <c r="AH22" s="8"/>
      <c r="AI22" s="9"/>
      <c r="AJ22" s="9"/>
      <c r="AK22" s="11"/>
      <c r="AL22" s="13"/>
      <c r="AM22" s="11"/>
      <c r="AN22" s="12"/>
    </row>
    <row r="23" spans="1:40" s="7" customFormat="1" ht="24.75" customHeight="1" thickBot="1" x14ac:dyDescent="0.25">
      <c r="A23" s="63" t="s">
        <v>1</v>
      </c>
      <c r="B23" s="64"/>
      <c r="C23" s="65"/>
      <c r="D23" s="36">
        <f t="shared" ref="D23:AE23" si="67">SUM(D16:D22)</f>
        <v>162400</v>
      </c>
      <c r="E23" s="36">
        <f t="shared" si="67"/>
        <v>97440</v>
      </c>
      <c r="F23" s="36">
        <f t="shared" si="67"/>
        <v>32480</v>
      </c>
      <c r="G23" s="36">
        <f t="shared" si="67"/>
        <v>840</v>
      </c>
      <c r="H23" s="36">
        <f t="shared" si="67"/>
        <v>9450</v>
      </c>
      <c r="I23" s="36">
        <f t="shared" si="67"/>
        <v>302610</v>
      </c>
      <c r="J23" s="36">
        <f t="shared" si="67"/>
        <v>36375</v>
      </c>
      <c r="K23" s="36">
        <f t="shared" si="67"/>
        <v>25984</v>
      </c>
      <c r="L23" s="36">
        <f t="shared" si="67"/>
        <v>1400</v>
      </c>
      <c r="M23" s="36">
        <f t="shared" si="67"/>
        <v>162400</v>
      </c>
      <c r="N23" s="36">
        <f t="shared" si="67"/>
        <v>94192</v>
      </c>
      <c r="O23" s="36">
        <f t="shared" si="67"/>
        <v>32480</v>
      </c>
      <c r="P23" s="36">
        <f t="shared" si="67"/>
        <v>840</v>
      </c>
      <c r="Q23" s="36">
        <f t="shared" si="67"/>
        <v>9450</v>
      </c>
      <c r="R23" s="36">
        <f t="shared" si="67"/>
        <v>299362</v>
      </c>
      <c r="S23" s="36">
        <f t="shared" si="67"/>
        <v>35925</v>
      </c>
      <c r="T23" s="36">
        <f t="shared" si="67"/>
        <v>25660</v>
      </c>
      <c r="U23" s="36">
        <f t="shared" si="67"/>
        <v>1400</v>
      </c>
      <c r="V23" s="36">
        <f t="shared" si="67"/>
        <v>0</v>
      </c>
      <c r="W23" s="36">
        <f t="shared" si="67"/>
        <v>3248</v>
      </c>
      <c r="X23" s="36">
        <f t="shared" si="67"/>
        <v>0</v>
      </c>
      <c r="Y23" s="36">
        <f t="shared" si="67"/>
        <v>0</v>
      </c>
      <c r="Z23" s="36">
        <f t="shared" si="67"/>
        <v>0</v>
      </c>
      <c r="AA23" s="36">
        <f t="shared" si="67"/>
        <v>3248</v>
      </c>
      <c r="AB23" s="36">
        <f t="shared" si="67"/>
        <v>450</v>
      </c>
      <c r="AC23" s="36">
        <f t="shared" si="67"/>
        <v>324</v>
      </c>
      <c r="AD23" s="36">
        <f t="shared" si="67"/>
        <v>0</v>
      </c>
      <c r="AE23" s="37">
        <f t="shared" si="67"/>
        <v>2924</v>
      </c>
      <c r="AF23" s="2"/>
      <c r="AG23" s="8"/>
      <c r="AH23" s="8"/>
      <c r="AI23" s="9"/>
      <c r="AJ23" s="9"/>
      <c r="AK23" s="11"/>
      <c r="AL23" s="12"/>
      <c r="AM23" s="11"/>
      <c r="AN23" s="12"/>
    </row>
    <row r="24" spans="1:40" s="7" customFormat="1" ht="12.75" customHeight="1" thickBot="1" x14ac:dyDescent="0.25">
      <c r="A24" s="53"/>
      <c r="B24" s="42"/>
      <c r="C24" s="42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59"/>
      <c r="AF24" s="2"/>
      <c r="AG24" s="8"/>
      <c r="AH24" s="8"/>
      <c r="AI24" s="9"/>
      <c r="AJ24" s="9"/>
      <c r="AK24" s="11"/>
      <c r="AL24" s="12"/>
      <c r="AM24" s="11"/>
      <c r="AN24" s="12"/>
    </row>
    <row r="25" spans="1:40" s="7" customFormat="1" ht="21" customHeight="1" x14ac:dyDescent="0.2">
      <c r="A25" s="51">
        <v>3</v>
      </c>
      <c r="B25" s="50">
        <v>46204</v>
      </c>
      <c r="C25" s="29"/>
      <c r="D25" s="8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2"/>
      <c r="AF25" s="2"/>
      <c r="AG25" s="8"/>
      <c r="AH25" s="8"/>
      <c r="AI25" s="9"/>
      <c r="AJ25" s="9"/>
      <c r="AK25" s="11"/>
      <c r="AL25" s="13"/>
      <c r="AM25" s="11"/>
      <c r="AN25" s="12"/>
    </row>
    <row r="26" spans="1:40" s="7" customFormat="1" ht="24.75" customHeight="1" x14ac:dyDescent="0.35">
      <c r="A26" s="21">
        <v>1</v>
      </c>
      <c r="B26" s="22">
        <v>46023</v>
      </c>
      <c r="C26" s="34"/>
      <c r="D26" s="23">
        <v>23100</v>
      </c>
      <c r="E26" s="14">
        <f>ROUND(VLOOKUP(B26,$AM$14:$AN$36,2)*(D26),0)</f>
        <v>13860</v>
      </c>
      <c r="F26" s="14">
        <f>+IF(AND($AG$5=10%,D26*(10%)&lt;=1800),1800,IF(AND($AG$5=20%,D26*(20%)&lt;=3600),3600,IF(AND($AG$5=30%,D26*(30%)&lt;=5400),5400,D26*($AG$5))))</f>
        <v>4620</v>
      </c>
      <c r="G26" s="14">
        <v>120</v>
      </c>
      <c r="H26" s="14">
        <v>1350</v>
      </c>
      <c r="I26" s="14">
        <f>+D26+E26+F26+G26+H26</f>
        <v>43050</v>
      </c>
      <c r="J26" s="14">
        <f>+IF($AH$6="No",0,ROUND((D26+E26)*0.14,0))</f>
        <v>5174</v>
      </c>
      <c r="K26" s="14">
        <f>+IF($AH$6="No",0,ROUND((D26+E26)*0.1,0))</f>
        <v>3696</v>
      </c>
      <c r="L26" s="14">
        <v>200</v>
      </c>
      <c r="M26" s="14">
        <f>+D26</f>
        <v>23100</v>
      </c>
      <c r="N26" s="14">
        <f>ROUND(VLOOKUP(B26,$AK$14:$AL$36,2)*(M26),0)</f>
        <v>13398</v>
      </c>
      <c r="O26" s="14">
        <f>+IF(AND($AG$5=10%,M26*(10%)&lt;=1800),1800,IF(AND($AG$5=20%,M26*(20%)&lt;=3600),3600,IF(AND($AG$5=30%,M26*(30%)&lt;=5400),5400,M26*($AG$5))))</f>
        <v>4620</v>
      </c>
      <c r="P26" s="14">
        <f>+G26</f>
        <v>120</v>
      </c>
      <c r="Q26" s="14">
        <f>+H26</f>
        <v>1350</v>
      </c>
      <c r="R26" s="14">
        <f>+Q26+P26+O26+N26+M26</f>
        <v>42588</v>
      </c>
      <c r="S26" s="14">
        <f>+IF($AH$6="No",0,ROUND((M26+N26)*0.14,0))</f>
        <v>5110</v>
      </c>
      <c r="T26" s="14">
        <f>+IF($AH$6="No",0,ROUND((M26+N26)*0.1,0))</f>
        <v>3650</v>
      </c>
      <c r="U26" s="14">
        <v>200</v>
      </c>
      <c r="V26" s="14">
        <f t="shared" ref="V26:V32" si="68">+D26-M26</f>
        <v>0</v>
      </c>
      <c r="W26" s="14">
        <f t="shared" ref="W26:W32" si="69">+E26-N26</f>
        <v>462</v>
      </c>
      <c r="X26" s="14">
        <f>+F26-O26</f>
        <v>0</v>
      </c>
      <c r="Y26" s="14">
        <f t="shared" ref="Y26:Y32" si="70">+G26-P26</f>
        <v>0</v>
      </c>
      <c r="Z26" s="14">
        <f t="shared" ref="Z26:Z32" si="71">+H26-Q26</f>
        <v>0</v>
      </c>
      <c r="AA26" s="14">
        <f t="shared" ref="AA26:AA32" si="72">+I26-R26</f>
        <v>462</v>
      </c>
      <c r="AB26" s="14">
        <f t="shared" ref="AB26:AB32" si="73">+J26-S26</f>
        <v>64</v>
      </c>
      <c r="AC26" s="14">
        <f t="shared" ref="AC26:AC32" si="74">+K26-T26</f>
        <v>46</v>
      </c>
      <c r="AD26" s="14">
        <f t="shared" ref="AD26:AD32" si="75">+L26-U26</f>
        <v>0</v>
      </c>
      <c r="AE26" s="18">
        <f>+AA26-AC26-AD26</f>
        <v>416</v>
      </c>
      <c r="AF26" s="2"/>
      <c r="AG26" s="8"/>
      <c r="AH26" s="8"/>
      <c r="AI26" s="9"/>
      <c r="AJ26" s="9"/>
      <c r="AK26" s="11"/>
      <c r="AL26" s="13"/>
      <c r="AM26" s="11"/>
      <c r="AN26" s="12"/>
    </row>
    <row r="27" spans="1:40" s="7" customFormat="1" ht="24.75" customHeight="1" x14ac:dyDescent="0.35">
      <c r="A27" s="21">
        <v>2</v>
      </c>
      <c r="B27" s="22">
        <v>46054</v>
      </c>
      <c r="C27" s="34"/>
      <c r="D27" s="23">
        <f>+D26</f>
        <v>23100</v>
      </c>
      <c r="E27" s="14">
        <f>ROUND(VLOOKUP(B27,$AM$14:$AN$36,2)*(D27),0)</f>
        <v>13860</v>
      </c>
      <c r="F27" s="14">
        <f t="shared" ref="F27:F32" si="76">+IF(AND($AG$5=10%,D27*(10%)&lt;=1800),1800,IF(AND($AG$5=20%,D27*(20%)&lt;=3600),3600,IF(AND($AG$5=30%,D27*(30%)&lt;=5400),5400,D27*($AG$5))))</f>
        <v>4620</v>
      </c>
      <c r="G27" s="14">
        <v>120</v>
      </c>
      <c r="H27" s="14">
        <f>+H26</f>
        <v>1350</v>
      </c>
      <c r="I27" s="14">
        <f t="shared" ref="I27:I32" si="77">+D27+E27+F27+G27+H27</f>
        <v>43050</v>
      </c>
      <c r="J27" s="14">
        <f>+IF($AH$6="No",0,ROUND((D27+E27)*0.14,0))</f>
        <v>5174</v>
      </c>
      <c r="K27" s="14">
        <f>+IF($AH$6="No",0,ROUND((D27+E27)*0.1,0))</f>
        <v>3696</v>
      </c>
      <c r="L27" s="14">
        <v>200</v>
      </c>
      <c r="M27" s="14">
        <f t="shared" ref="M27:M32" si="78">+D27</f>
        <v>23100</v>
      </c>
      <c r="N27" s="14">
        <f>ROUND(VLOOKUP(B27,$AK$14:$AL$36,2)*(M27),0)</f>
        <v>13398</v>
      </c>
      <c r="O27" s="14">
        <f t="shared" ref="O27:O32" si="79">+IF(AND($AG$5=10%,M27*(10%)&lt;=1800),1800,IF(AND($AG$5=20%,M27*(20%)&lt;=3600),3600,IF(AND($AG$5=30%,M27*(30%)&lt;=5400),5400,M27*($AG$5))))</f>
        <v>4620</v>
      </c>
      <c r="P27" s="14">
        <f t="shared" ref="P27:P32" si="80">+G27</f>
        <v>120</v>
      </c>
      <c r="Q27" s="14">
        <f t="shared" ref="Q27:Q32" si="81">+H27</f>
        <v>1350</v>
      </c>
      <c r="R27" s="14">
        <f t="shared" ref="R27:R32" si="82">+Q27+P27+O27+N27+M27</f>
        <v>42588</v>
      </c>
      <c r="S27" s="14">
        <f>+IF($AH$6="No",0,ROUND((M27+N27)*0.14,0))</f>
        <v>5110</v>
      </c>
      <c r="T27" s="14">
        <f>+IF($AH$6="No",0,ROUND((M27+N27)*0.1,0))</f>
        <v>3650</v>
      </c>
      <c r="U27" s="14">
        <v>200</v>
      </c>
      <c r="V27" s="14">
        <f t="shared" si="68"/>
        <v>0</v>
      </c>
      <c r="W27" s="14">
        <f t="shared" si="69"/>
        <v>462</v>
      </c>
      <c r="X27" s="14">
        <f t="shared" ref="X27:X32" si="83">+F27-O27</f>
        <v>0</v>
      </c>
      <c r="Y27" s="14">
        <f t="shared" si="70"/>
        <v>0</v>
      </c>
      <c r="Z27" s="14">
        <f t="shared" si="71"/>
        <v>0</v>
      </c>
      <c r="AA27" s="14">
        <f t="shared" si="72"/>
        <v>462</v>
      </c>
      <c r="AB27" s="14">
        <f t="shared" si="73"/>
        <v>64</v>
      </c>
      <c r="AC27" s="14">
        <f t="shared" si="74"/>
        <v>46</v>
      </c>
      <c r="AD27" s="14">
        <f t="shared" si="75"/>
        <v>0</v>
      </c>
      <c r="AE27" s="18">
        <f t="shared" ref="AE27:AE32" si="84">+AA27-AC27-AD27</f>
        <v>416</v>
      </c>
      <c r="AF27" s="2"/>
      <c r="AG27" s="8"/>
      <c r="AH27" s="8"/>
      <c r="AI27" s="9"/>
      <c r="AJ27" s="9"/>
      <c r="AK27" s="11"/>
      <c r="AL27" s="13"/>
      <c r="AM27" s="11"/>
      <c r="AN27" s="12"/>
    </row>
    <row r="28" spans="1:40" s="7" customFormat="1" ht="24.75" customHeight="1" x14ac:dyDescent="0.35">
      <c r="A28" s="21">
        <v>3</v>
      </c>
      <c r="B28" s="22">
        <v>46082</v>
      </c>
      <c r="C28" s="34"/>
      <c r="D28" s="23">
        <f t="shared" ref="D28:D31" si="85">+D27</f>
        <v>23100</v>
      </c>
      <c r="E28" s="14">
        <f>ROUND(VLOOKUP(B28,$AM$14:$AN$36,2)*(D28),0)</f>
        <v>13860</v>
      </c>
      <c r="F28" s="14">
        <f t="shared" si="76"/>
        <v>4620</v>
      </c>
      <c r="G28" s="14">
        <v>120</v>
      </c>
      <c r="H28" s="14">
        <f t="shared" ref="H28:H32" si="86">+H27</f>
        <v>1350</v>
      </c>
      <c r="I28" s="14">
        <f t="shared" si="77"/>
        <v>43050</v>
      </c>
      <c r="J28" s="14">
        <f t="shared" ref="J28:J31" si="87">+IF($AH$6="No",0,ROUND((D28+E28)*0.14,0))</f>
        <v>5174</v>
      </c>
      <c r="K28" s="14">
        <f t="shared" ref="K28:K31" si="88">+IF($AH$6="No",0,ROUND((D28+E28)*0.1,0))</f>
        <v>3696</v>
      </c>
      <c r="L28" s="14">
        <v>200</v>
      </c>
      <c r="M28" s="14">
        <f t="shared" si="78"/>
        <v>23100</v>
      </c>
      <c r="N28" s="14">
        <f>ROUND(VLOOKUP(B28,$AK$14:$AL$36,2)*(M28),0)</f>
        <v>13398</v>
      </c>
      <c r="O28" s="14">
        <f t="shared" si="79"/>
        <v>4620</v>
      </c>
      <c r="P28" s="14">
        <f t="shared" si="80"/>
        <v>120</v>
      </c>
      <c r="Q28" s="14">
        <f t="shared" si="81"/>
        <v>1350</v>
      </c>
      <c r="R28" s="14">
        <f t="shared" si="82"/>
        <v>42588</v>
      </c>
      <c r="S28" s="14">
        <f t="shared" ref="S28:S31" si="89">+IF($AH$6="No",0,ROUND((M28+N28)*0.14,0))</f>
        <v>5110</v>
      </c>
      <c r="T28" s="14">
        <f t="shared" ref="T28:T31" si="90">+IF($AH$6="No",0,ROUND((M28+N28)*0.1,0))</f>
        <v>3650</v>
      </c>
      <c r="U28" s="14">
        <v>200</v>
      </c>
      <c r="V28" s="14">
        <f t="shared" si="68"/>
        <v>0</v>
      </c>
      <c r="W28" s="14">
        <f t="shared" si="69"/>
        <v>462</v>
      </c>
      <c r="X28" s="14">
        <f t="shared" si="83"/>
        <v>0</v>
      </c>
      <c r="Y28" s="14">
        <f t="shared" si="70"/>
        <v>0</v>
      </c>
      <c r="Z28" s="14">
        <f t="shared" si="71"/>
        <v>0</v>
      </c>
      <c r="AA28" s="14">
        <f t="shared" si="72"/>
        <v>462</v>
      </c>
      <c r="AB28" s="14">
        <f t="shared" si="73"/>
        <v>64</v>
      </c>
      <c r="AC28" s="14">
        <f t="shared" si="74"/>
        <v>46</v>
      </c>
      <c r="AD28" s="14">
        <f t="shared" si="75"/>
        <v>0</v>
      </c>
      <c r="AE28" s="18">
        <f t="shared" si="84"/>
        <v>416</v>
      </c>
      <c r="AF28" s="2"/>
      <c r="AG28" s="8"/>
      <c r="AH28" s="8"/>
      <c r="AI28" s="9"/>
      <c r="AJ28" s="9"/>
      <c r="AK28" s="11"/>
      <c r="AL28" s="13"/>
      <c r="AM28" s="11"/>
      <c r="AN28" s="12"/>
    </row>
    <row r="29" spans="1:40" s="7" customFormat="1" ht="24.75" customHeight="1" x14ac:dyDescent="0.35">
      <c r="A29" s="21">
        <v>4</v>
      </c>
      <c r="B29" s="22">
        <v>46113</v>
      </c>
      <c r="C29" s="34"/>
      <c r="D29" s="23">
        <f t="shared" si="85"/>
        <v>23100</v>
      </c>
      <c r="E29" s="14">
        <f>ROUND(VLOOKUP(B29,$AM$14:$AN$36,2)*(D29),0)</f>
        <v>13860</v>
      </c>
      <c r="F29" s="14">
        <f t="shared" si="76"/>
        <v>4620</v>
      </c>
      <c r="G29" s="14">
        <v>120</v>
      </c>
      <c r="H29" s="14">
        <f t="shared" si="86"/>
        <v>1350</v>
      </c>
      <c r="I29" s="14">
        <f t="shared" si="77"/>
        <v>43050</v>
      </c>
      <c r="J29" s="14">
        <f t="shared" si="87"/>
        <v>5174</v>
      </c>
      <c r="K29" s="14">
        <f t="shared" si="88"/>
        <v>3696</v>
      </c>
      <c r="L29" s="14">
        <v>200</v>
      </c>
      <c r="M29" s="14">
        <f t="shared" si="78"/>
        <v>23100</v>
      </c>
      <c r="N29" s="14">
        <f>ROUND(VLOOKUP(B29,$AK$14:$AL$36,2)*(M29),0)</f>
        <v>13398</v>
      </c>
      <c r="O29" s="14">
        <f t="shared" si="79"/>
        <v>4620</v>
      </c>
      <c r="P29" s="14">
        <f t="shared" si="80"/>
        <v>120</v>
      </c>
      <c r="Q29" s="14">
        <f t="shared" si="81"/>
        <v>1350</v>
      </c>
      <c r="R29" s="14">
        <f t="shared" si="82"/>
        <v>42588</v>
      </c>
      <c r="S29" s="14">
        <f t="shared" si="89"/>
        <v>5110</v>
      </c>
      <c r="T29" s="14">
        <f t="shared" si="90"/>
        <v>3650</v>
      </c>
      <c r="U29" s="14">
        <v>200</v>
      </c>
      <c r="V29" s="14">
        <f t="shared" si="68"/>
        <v>0</v>
      </c>
      <c r="W29" s="14">
        <f t="shared" si="69"/>
        <v>462</v>
      </c>
      <c r="X29" s="14">
        <f t="shared" si="83"/>
        <v>0</v>
      </c>
      <c r="Y29" s="14">
        <f t="shared" si="70"/>
        <v>0</v>
      </c>
      <c r="Z29" s="14">
        <f t="shared" si="71"/>
        <v>0</v>
      </c>
      <c r="AA29" s="14">
        <f t="shared" si="72"/>
        <v>462</v>
      </c>
      <c r="AB29" s="14">
        <f t="shared" si="73"/>
        <v>64</v>
      </c>
      <c r="AC29" s="14">
        <f t="shared" si="74"/>
        <v>46</v>
      </c>
      <c r="AD29" s="14">
        <f t="shared" si="75"/>
        <v>0</v>
      </c>
      <c r="AE29" s="18">
        <f t="shared" si="84"/>
        <v>416</v>
      </c>
      <c r="AF29" s="2"/>
      <c r="AG29" s="8"/>
      <c r="AH29" s="8"/>
      <c r="AI29" s="2"/>
      <c r="AJ29" s="2"/>
      <c r="AK29" s="11"/>
      <c r="AL29" s="13"/>
      <c r="AM29" s="11"/>
      <c r="AN29" s="12"/>
    </row>
    <row r="30" spans="1:40" s="7" customFormat="1" ht="24.75" customHeight="1" x14ac:dyDescent="0.35">
      <c r="A30" s="21">
        <v>5</v>
      </c>
      <c r="B30" s="22">
        <v>46143</v>
      </c>
      <c r="C30" s="34"/>
      <c r="D30" s="23">
        <f t="shared" si="85"/>
        <v>23100</v>
      </c>
      <c r="E30" s="14">
        <f>ROUND(VLOOKUP(B30,$AM$14:$AN$36,2)*(D30),0)</f>
        <v>13860</v>
      </c>
      <c r="F30" s="14">
        <f t="shared" si="76"/>
        <v>4620</v>
      </c>
      <c r="G30" s="14">
        <v>120</v>
      </c>
      <c r="H30" s="14">
        <f t="shared" si="86"/>
        <v>1350</v>
      </c>
      <c r="I30" s="14">
        <f t="shared" si="77"/>
        <v>43050</v>
      </c>
      <c r="J30" s="14">
        <f t="shared" si="87"/>
        <v>5174</v>
      </c>
      <c r="K30" s="14">
        <f t="shared" si="88"/>
        <v>3696</v>
      </c>
      <c r="L30" s="14">
        <v>200</v>
      </c>
      <c r="M30" s="14">
        <f t="shared" si="78"/>
        <v>23100</v>
      </c>
      <c r="N30" s="14">
        <f>ROUND(VLOOKUP(B30,$AK$14:$AL$36,2)*(M30),0)</f>
        <v>13398</v>
      </c>
      <c r="O30" s="14">
        <f t="shared" si="79"/>
        <v>4620</v>
      </c>
      <c r="P30" s="14">
        <f t="shared" si="80"/>
        <v>120</v>
      </c>
      <c r="Q30" s="14">
        <f t="shared" si="81"/>
        <v>1350</v>
      </c>
      <c r="R30" s="14">
        <f t="shared" si="82"/>
        <v>42588</v>
      </c>
      <c r="S30" s="14">
        <f t="shared" si="89"/>
        <v>5110</v>
      </c>
      <c r="T30" s="14">
        <f t="shared" si="90"/>
        <v>3650</v>
      </c>
      <c r="U30" s="14">
        <v>200</v>
      </c>
      <c r="V30" s="14">
        <f t="shared" si="68"/>
        <v>0</v>
      </c>
      <c r="W30" s="14">
        <f t="shared" si="69"/>
        <v>462</v>
      </c>
      <c r="X30" s="14">
        <f t="shared" si="83"/>
        <v>0</v>
      </c>
      <c r="Y30" s="14">
        <f t="shared" si="70"/>
        <v>0</v>
      </c>
      <c r="Z30" s="14">
        <f t="shared" si="71"/>
        <v>0</v>
      </c>
      <c r="AA30" s="14">
        <f t="shared" si="72"/>
        <v>462</v>
      </c>
      <c r="AB30" s="14">
        <f t="shared" si="73"/>
        <v>64</v>
      </c>
      <c r="AC30" s="14">
        <f t="shared" si="74"/>
        <v>46</v>
      </c>
      <c r="AD30" s="14">
        <f t="shared" si="75"/>
        <v>0</v>
      </c>
      <c r="AE30" s="18">
        <f t="shared" si="84"/>
        <v>416</v>
      </c>
      <c r="AF30" s="2"/>
      <c r="AG30" s="8"/>
      <c r="AH30" s="8"/>
      <c r="AI30" s="2"/>
      <c r="AJ30" s="2"/>
      <c r="AK30" s="11"/>
      <c r="AL30" s="13"/>
      <c r="AM30" s="11"/>
      <c r="AN30" s="12"/>
    </row>
    <row r="31" spans="1:40" s="7" customFormat="1" ht="24.75" customHeight="1" x14ac:dyDescent="0.2">
      <c r="A31" s="21">
        <v>6</v>
      </c>
      <c r="B31" s="22">
        <v>46174</v>
      </c>
      <c r="C31" s="35"/>
      <c r="D31" s="23">
        <f t="shared" si="85"/>
        <v>23100</v>
      </c>
      <c r="E31" s="14">
        <f>ROUND(VLOOKUP(B31,$AM$14:$AN$36,2)*(D31),0)</f>
        <v>13860</v>
      </c>
      <c r="F31" s="14">
        <f t="shared" si="76"/>
        <v>4620</v>
      </c>
      <c r="G31" s="14">
        <v>120</v>
      </c>
      <c r="H31" s="14">
        <f t="shared" si="86"/>
        <v>1350</v>
      </c>
      <c r="I31" s="14">
        <f t="shared" si="77"/>
        <v>43050</v>
      </c>
      <c r="J31" s="14">
        <f t="shared" si="87"/>
        <v>5174</v>
      </c>
      <c r="K31" s="14">
        <f t="shared" si="88"/>
        <v>3696</v>
      </c>
      <c r="L31" s="14">
        <v>200</v>
      </c>
      <c r="M31" s="14">
        <f t="shared" si="78"/>
        <v>23100</v>
      </c>
      <c r="N31" s="14">
        <f>ROUND(VLOOKUP(B31,$AK$14:$AL$36,2)*(M31),0)</f>
        <v>13398</v>
      </c>
      <c r="O31" s="14">
        <f t="shared" si="79"/>
        <v>4620</v>
      </c>
      <c r="P31" s="14">
        <f t="shared" si="80"/>
        <v>120</v>
      </c>
      <c r="Q31" s="14">
        <f t="shared" si="81"/>
        <v>1350</v>
      </c>
      <c r="R31" s="14">
        <f t="shared" si="82"/>
        <v>42588</v>
      </c>
      <c r="S31" s="14">
        <f t="shared" si="89"/>
        <v>5110</v>
      </c>
      <c r="T31" s="14">
        <f t="shared" si="90"/>
        <v>3650</v>
      </c>
      <c r="U31" s="14">
        <v>200</v>
      </c>
      <c r="V31" s="14">
        <f t="shared" si="68"/>
        <v>0</v>
      </c>
      <c r="W31" s="14">
        <f t="shared" si="69"/>
        <v>462</v>
      </c>
      <c r="X31" s="14">
        <f t="shared" si="83"/>
        <v>0</v>
      </c>
      <c r="Y31" s="14">
        <f t="shared" si="70"/>
        <v>0</v>
      </c>
      <c r="Z31" s="14">
        <f t="shared" si="71"/>
        <v>0</v>
      </c>
      <c r="AA31" s="14">
        <f t="shared" si="72"/>
        <v>462</v>
      </c>
      <c r="AB31" s="14">
        <f t="shared" si="73"/>
        <v>64</v>
      </c>
      <c r="AC31" s="14">
        <f t="shared" si="74"/>
        <v>46</v>
      </c>
      <c r="AD31" s="14">
        <f t="shared" si="75"/>
        <v>0</v>
      </c>
      <c r="AE31" s="18">
        <f t="shared" si="84"/>
        <v>416</v>
      </c>
      <c r="AF31" s="2"/>
      <c r="AG31" s="8"/>
      <c r="AH31" s="8"/>
      <c r="AI31" s="2"/>
      <c r="AJ31" s="2"/>
      <c r="AK31" s="11"/>
      <c r="AL31" s="13"/>
      <c r="AM31" s="11"/>
      <c r="AN31" s="12"/>
    </row>
    <row r="32" spans="1:40" s="7" customFormat="1" ht="24.75" customHeight="1" thickBot="1" x14ac:dyDescent="0.4">
      <c r="A32" s="21">
        <v>7</v>
      </c>
      <c r="B32" s="22">
        <v>46204</v>
      </c>
      <c r="C32" s="34"/>
      <c r="D32" s="54">
        <f>+IF(B25=DATE(2026,7,1), IF(CEILING(D31*3%,100)-ROUND(D31*3%,0)&lt;=50, CEILING(D31*3%,100), CEILING(D31*3%,100)-100)+D31, IF(B25=DATE(2026,1,1), D31, 0))</f>
        <v>23800</v>
      </c>
      <c r="E32" s="14">
        <f>ROUND(VLOOKUP(B32,$AM$14:$AN$36,2)*(D32),0)</f>
        <v>14280</v>
      </c>
      <c r="F32" s="14">
        <f t="shared" si="76"/>
        <v>4760</v>
      </c>
      <c r="G32" s="14">
        <v>120</v>
      </c>
      <c r="H32" s="14">
        <f t="shared" si="86"/>
        <v>1350</v>
      </c>
      <c r="I32" s="14">
        <f t="shared" si="77"/>
        <v>44310</v>
      </c>
      <c r="J32" s="14">
        <f>+IF($AH$6="No",0,ROUND((D32+E32)*0.14,0))</f>
        <v>5331</v>
      </c>
      <c r="K32" s="14">
        <f>+IF($AH$6="No",0,ROUND((D32+E32)*0.1,0))</f>
        <v>3808</v>
      </c>
      <c r="L32" s="14">
        <v>200</v>
      </c>
      <c r="M32" s="14">
        <f t="shared" si="78"/>
        <v>23800</v>
      </c>
      <c r="N32" s="14">
        <f>ROUND(VLOOKUP(B32,$AK$14:$AL$36,2)*(M32),0)</f>
        <v>13804</v>
      </c>
      <c r="O32" s="14">
        <f t="shared" si="79"/>
        <v>4760</v>
      </c>
      <c r="P32" s="14">
        <f t="shared" si="80"/>
        <v>120</v>
      </c>
      <c r="Q32" s="14">
        <f t="shared" si="81"/>
        <v>1350</v>
      </c>
      <c r="R32" s="14">
        <f t="shared" si="82"/>
        <v>43834</v>
      </c>
      <c r="S32" s="14">
        <f>+IF($AH$6="No",0,ROUND((M32+N32)*0.14,0))</f>
        <v>5265</v>
      </c>
      <c r="T32" s="14">
        <f>+IF($AH$6="No",0,ROUND((M32+N32)*0.1,0))</f>
        <v>3760</v>
      </c>
      <c r="U32" s="14">
        <v>200</v>
      </c>
      <c r="V32" s="14">
        <f t="shared" si="68"/>
        <v>0</v>
      </c>
      <c r="W32" s="14">
        <f t="shared" si="69"/>
        <v>476</v>
      </c>
      <c r="X32" s="14">
        <f t="shared" si="83"/>
        <v>0</v>
      </c>
      <c r="Y32" s="14">
        <f t="shared" si="70"/>
        <v>0</v>
      </c>
      <c r="Z32" s="14">
        <f t="shared" si="71"/>
        <v>0</v>
      </c>
      <c r="AA32" s="14">
        <f t="shared" si="72"/>
        <v>476</v>
      </c>
      <c r="AB32" s="14">
        <f t="shared" si="73"/>
        <v>66</v>
      </c>
      <c r="AC32" s="14">
        <f t="shared" si="74"/>
        <v>48</v>
      </c>
      <c r="AD32" s="14">
        <f t="shared" si="75"/>
        <v>0</v>
      </c>
      <c r="AE32" s="18">
        <f t="shared" si="84"/>
        <v>428</v>
      </c>
      <c r="AF32" s="2"/>
      <c r="AG32" s="8"/>
      <c r="AH32" s="8"/>
      <c r="AI32" s="2"/>
      <c r="AJ32" s="2"/>
      <c r="AK32" s="11"/>
      <c r="AL32" s="13"/>
      <c r="AM32" s="11"/>
      <c r="AN32" s="12"/>
    </row>
    <row r="33" spans="1:40" s="7" customFormat="1" ht="24.75" customHeight="1" thickBot="1" x14ac:dyDescent="0.25">
      <c r="A33" s="63" t="s">
        <v>1</v>
      </c>
      <c r="B33" s="64"/>
      <c r="C33" s="65"/>
      <c r="D33" s="36">
        <f t="shared" ref="D33:AE33" si="91">SUM(D26:D32)</f>
        <v>162400</v>
      </c>
      <c r="E33" s="36">
        <f t="shared" si="91"/>
        <v>97440</v>
      </c>
      <c r="F33" s="36">
        <f t="shared" si="91"/>
        <v>32480</v>
      </c>
      <c r="G33" s="36">
        <f t="shared" si="91"/>
        <v>840</v>
      </c>
      <c r="H33" s="36">
        <f t="shared" si="91"/>
        <v>9450</v>
      </c>
      <c r="I33" s="36">
        <f t="shared" si="91"/>
        <v>302610</v>
      </c>
      <c r="J33" s="36">
        <f t="shared" si="91"/>
        <v>36375</v>
      </c>
      <c r="K33" s="36">
        <f t="shared" si="91"/>
        <v>25984</v>
      </c>
      <c r="L33" s="36">
        <f t="shared" si="91"/>
        <v>1400</v>
      </c>
      <c r="M33" s="36">
        <f t="shared" si="91"/>
        <v>162400</v>
      </c>
      <c r="N33" s="36">
        <f t="shared" si="91"/>
        <v>94192</v>
      </c>
      <c r="O33" s="36">
        <f t="shared" si="91"/>
        <v>32480</v>
      </c>
      <c r="P33" s="36">
        <f t="shared" si="91"/>
        <v>840</v>
      </c>
      <c r="Q33" s="36">
        <f t="shared" si="91"/>
        <v>9450</v>
      </c>
      <c r="R33" s="36">
        <f t="shared" si="91"/>
        <v>299362</v>
      </c>
      <c r="S33" s="36">
        <f t="shared" si="91"/>
        <v>35925</v>
      </c>
      <c r="T33" s="36">
        <f t="shared" si="91"/>
        <v>25660</v>
      </c>
      <c r="U33" s="36">
        <f t="shared" si="91"/>
        <v>1400</v>
      </c>
      <c r="V33" s="36">
        <f t="shared" si="91"/>
        <v>0</v>
      </c>
      <c r="W33" s="36">
        <f t="shared" si="91"/>
        <v>3248</v>
      </c>
      <c r="X33" s="36">
        <f t="shared" si="91"/>
        <v>0</v>
      </c>
      <c r="Y33" s="36">
        <f t="shared" si="91"/>
        <v>0</v>
      </c>
      <c r="Z33" s="36">
        <f t="shared" si="91"/>
        <v>0</v>
      </c>
      <c r="AA33" s="36">
        <f t="shared" si="91"/>
        <v>3248</v>
      </c>
      <c r="AB33" s="36">
        <f t="shared" si="91"/>
        <v>450</v>
      </c>
      <c r="AC33" s="36">
        <f t="shared" si="91"/>
        <v>324</v>
      </c>
      <c r="AD33" s="36">
        <f t="shared" si="91"/>
        <v>0</v>
      </c>
      <c r="AE33" s="37">
        <f t="shared" si="91"/>
        <v>2924</v>
      </c>
      <c r="AF33" s="2"/>
      <c r="AG33" s="8"/>
      <c r="AH33" s="8"/>
      <c r="AI33" s="2"/>
      <c r="AJ33" s="2"/>
      <c r="AK33" s="11"/>
      <c r="AL33" s="13"/>
      <c r="AM33" s="11"/>
      <c r="AN33" s="12"/>
    </row>
    <row r="34" spans="1:40" s="7" customFormat="1" ht="11.25" customHeight="1" thickBot="1" x14ac:dyDescent="0.25">
      <c r="A34" s="53"/>
      <c r="B34" s="42"/>
      <c r="C34" s="42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59"/>
      <c r="AF34" s="2"/>
      <c r="AG34" s="8"/>
      <c r="AH34" s="8"/>
      <c r="AI34" s="2"/>
      <c r="AJ34" s="2"/>
      <c r="AK34" s="11"/>
      <c r="AL34" s="13"/>
      <c r="AM34" s="11"/>
      <c r="AN34" s="12"/>
    </row>
    <row r="35" spans="1:40" s="7" customFormat="1" ht="19.5" customHeight="1" x14ac:dyDescent="0.2">
      <c r="A35" s="51">
        <v>4</v>
      </c>
      <c r="B35" s="50">
        <v>46204</v>
      </c>
      <c r="C35" s="29"/>
      <c r="D35" s="8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2"/>
      <c r="AF35" s="2"/>
      <c r="AG35" s="8"/>
      <c r="AH35" s="8"/>
      <c r="AI35" s="2"/>
      <c r="AJ35" s="2"/>
      <c r="AK35" s="11"/>
      <c r="AL35" s="13"/>
      <c r="AM35" s="11"/>
      <c r="AN35" s="12"/>
    </row>
    <row r="36" spans="1:40" s="7" customFormat="1" ht="24.75" customHeight="1" x14ac:dyDescent="0.35">
      <c r="A36" s="21">
        <v>1</v>
      </c>
      <c r="B36" s="22">
        <v>46023</v>
      </c>
      <c r="C36" s="34"/>
      <c r="D36" s="23">
        <v>23100</v>
      </c>
      <c r="E36" s="14">
        <f>ROUND(VLOOKUP(B36,$AM$14:$AN$36,2)*(D36),0)</f>
        <v>13860</v>
      </c>
      <c r="F36" s="14">
        <f>+IF(AND($AG$5=10%,D36*(10%)&lt;=1800),1800,IF(AND($AG$5=20%,D36*(20%)&lt;=3600),3600,IF(AND($AG$5=30%,D36*(30%)&lt;=5400),5400,D36*($AG$5))))</f>
        <v>4620</v>
      </c>
      <c r="G36" s="14">
        <v>120</v>
      </c>
      <c r="H36" s="14">
        <v>1350</v>
      </c>
      <c r="I36" s="14">
        <f>+D36+E36+F36+G36+H36</f>
        <v>43050</v>
      </c>
      <c r="J36" s="14">
        <f>+IF($AH$6="No",0,ROUND((D36+E36)*0.14,0))</f>
        <v>5174</v>
      </c>
      <c r="K36" s="14">
        <f>+IF($AH$6="No",0,ROUND((D36+E36)*0.1,0))</f>
        <v>3696</v>
      </c>
      <c r="L36" s="14">
        <v>200</v>
      </c>
      <c r="M36" s="14">
        <f>+D36</f>
        <v>23100</v>
      </c>
      <c r="N36" s="14">
        <f>ROUND(VLOOKUP(B36,$AK$14:$AL$36,2)*(M36),0)</f>
        <v>13398</v>
      </c>
      <c r="O36" s="14">
        <f>+IF(AND($AG$5=10%,M36*(10%)&lt;=1800),1800,IF(AND($AG$5=20%,M36*(20%)&lt;=3600),3600,IF(AND($AG$5=30%,M36*(30%)&lt;=5400),5400,M36*($AG$5))))</f>
        <v>4620</v>
      </c>
      <c r="P36" s="14">
        <f>+G36</f>
        <v>120</v>
      </c>
      <c r="Q36" s="14">
        <f>+H36</f>
        <v>1350</v>
      </c>
      <c r="R36" s="14">
        <f>+Q36+P36+O36+N36+M36</f>
        <v>42588</v>
      </c>
      <c r="S36" s="14">
        <f>+IF($AH$6="No",0,ROUND((M36+N36)*0.14,0))</f>
        <v>5110</v>
      </c>
      <c r="T36" s="14">
        <f>+IF($AH$6="No",0,ROUND((M36+N36)*0.1,0))</f>
        <v>3650</v>
      </c>
      <c r="U36" s="14">
        <v>200</v>
      </c>
      <c r="V36" s="14">
        <f t="shared" ref="V36:V42" si="92">+D36-M36</f>
        <v>0</v>
      </c>
      <c r="W36" s="14">
        <f t="shared" ref="W36:W42" si="93">+E36-N36</f>
        <v>462</v>
      </c>
      <c r="X36" s="14">
        <f>+F36-O36</f>
        <v>0</v>
      </c>
      <c r="Y36" s="14">
        <f t="shared" ref="Y36:Y42" si="94">+G36-P36</f>
        <v>0</v>
      </c>
      <c r="Z36" s="14">
        <f t="shared" ref="Z36:Z42" si="95">+H36-Q36</f>
        <v>0</v>
      </c>
      <c r="AA36" s="14">
        <f t="shared" ref="AA36:AA42" si="96">+I36-R36</f>
        <v>462</v>
      </c>
      <c r="AB36" s="14">
        <f t="shared" ref="AB36:AB42" si="97">+J36-S36</f>
        <v>64</v>
      </c>
      <c r="AC36" s="14">
        <f t="shared" ref="AC36:AC42" si="98">+K36-T36</f>
        <v>46</v>
      </c>
      <c r="AD36" s="14">
        <f t="shared" ref="AD36:AD42" si="99">+L36-U36</f>
        <v>0</v>
      </c>
      <c r="AE36" s="18">
        <f>+AA36-AC36-AD36</f>
        <v>416</v>
      </c>
      <c r="AF36" s="2"/>
      <c r="AG36" s="8"/>
      <c r="AH36" s="8"/>
      <c r="AI36" s="2"/>
      <c r="AJ36" s="2"/>
      <c r="AK36" s="11"/>
      <c r="AL36" s="13"/>
      <c r="AM36" s="11"/>
      <c r="AN36" s="12"/>
    </row>
    <row r="37" spans="1:40" s="7" customFormat="1" ht="24.75" customHeight="1" x14ac:dyDescent="0.35">
      <c r="A37" s="21">
        <v>2</v>
      </c>
      <c r="B37" s="22">
        <v>46054</v>
      </c>
      <c r="C37" s="34"/>
      <c r="D37" s="23">
        <f>+D36</f>
        <v>23100</v>
      </c>
      <c r="E37" s="14">
        <f>ROUND(VLOOKUP(B37,$AM$14:$AN$36,2)*(D37),0)</f>
        <v>13860</v>
      </c>
      <c r="F37" s="14">
        <f t="shared" ref="F37:F42" si="100">+IF(AND($AG$5=10%,D37*(10%)&lt;=1800),1800,IF(AND($AG$5=20%,D37*(20%)&lt;=3600),3600,IF(AND($AG$5=30%,D37*(30%)&lt;=5400),5400,D37*($AG$5))))</f>
        <v>4620</v>
      </c>
      <c r="G37" s="14">
        <v>120</v>
      </c>
      <c r="H37" s="14">
        <f>+H36</f>
        <v>1350</v>
      </c>
      <c r="I37" s="14">
        <f t="shared" ref="I37:I42" si="101">+D37+E37+F37+G37+H37</f>
        <v>43050</v>
      </c>
      <c r="J37" s="14">
        <f>+IF($AH$6="No",0,ROUND((D37+E37)*0.14,0))</f>
        <v>5174</v>
      </c>
      <c r="K37" s="14">
        <f>+IF($AH$6="No",0,ROUND((D37+E37)*0.1,0))</f>
        <v>3696</v>
      </c>
      <c r="L37" s="14">
        <v>200</v>
      </c>
      <c r="M37" s="14">
        <f t="shared" ref="M37:M42" si="102">+D37</f>
        <v>23100</v>
      </c>
      <c r="N37" s="14">
        <f>ROUND(VLOOKUP(B37,$AK$14:$AL$36,2)*(M37),0)</f>
        <v>13398</v>
      </c>
      <c r="O37" s="14">
        <f t="shared" ref="O37:O42" si="103">+IF(AND($AG$5=10%,M37*(10%)&lt;=1800),1800,IF(AND($AG$5=20%,M37*(20%)&lt;=3600),3600,IF(AND($AG$5=30%,M37*(30%)&lt;=5400),5400,M37*($AG$5))))</f>
        <v>4620</v>
      </c>
      <c r="P37" s="14">
        <f t="shared" ref="P37:P42" si="104">+G37</f>
        <v>120</v>
      </c>
      <c r="Q37" s="14">
        <f t="shared" ref="Q37:Q42" si="105">+H37</f>
        <v>1350</v>
      </c>
      <c r="R37" s="14">
        <f t="shared" ref="R37:R42" si="106">+Q37+P37+O37+N37+M37</f>
        <v>42588</v>
      </c>
      <c r="S37" s="14">
        <f>+IF($AH$6="No",0,ROUND((M37+N37)*0.14,0))</f>
        <v>5110</v>
      </c>
      <c r="T37" s="14">
        <f>+IF($AH$6="No",0,ROUND((M37+N37)*0.1,0))</f>
        <v>3650</v>
      </c>
      <c r="U37" s="14">
        <v>200</v>
      </c>
      <c r="V37" s="14">
        <f t="shared" si="92"/>
        <v>0</v>
      </c>
      <c r="W37" s="14">
        <f t="shared" si="93"/>
        <v>462</v>
      </c>
      <c r="X37" s="14">
        <f t="shared" ref="X37:X42" si="107">+F37-O37</f>
        <v>0</v>
      </c>
      <c r="Y37" s="14">
        <f t="shared" si="94"/>
        <v>0</v>
      </c>
      <c r="Z37" s="14">
        <f t="shared" si="95"/>
        <v>0</v>
      </c>
      <c r="AA37" s="14">
        <f t="shared" si="96"/>
        <v>462</v>
      </c>
      <c r="AB37" s="14">
        <f t="shared" si="97"/>
        <v>64</v>
      </c>
      <c r="AC37" s="14">
        <f t="shared" si="98"/>
        <v>46</v>
      </c>
      <c r="AD37" s="14">
        <f t="shared" si="99"/>
        <v>0</v>
      </c>
      <c r="AE37" s="18">
        <f t="shared" ref="AE37:AE42" si="108">+AA37-AC37-AD37</f>
        <v>416</v>
      </c>
      <c r="AF37" s="2"/>
      <c r="AG37" s="8"/>
      <c r="AH37" s="8"/>
      <c r="AI37" s="2"/>
      <c r="AJ37" s="2"/>
      <c r="AK37" s="2"/>
      <c r="AL37" s="2"/>
      <c r="AM37" s="2"/>
      <c r="AN37" s="2"/>
    </row>
    <row r="38" spans="1:40" s="7" customFormat="1" ht="24.75" customHeight="1" x14ac:dyDescent="0.35">
      <c r="A38" s="21">
        <v>3</v>
      </c>
      <c r="B38" s="22">
        <v>46082</v>
      </c>
      <c r="C38" s="34"/>
      <c r="D38" s="23">
        <f t="shared" ref="D38:D41" si="109">+D37</f>
        <v>23100</v>
      </c>
      <c r="E38" s="14">
        <f>ROUND(VLOOKUP(B38,$AM$14:$AN$36,2)*(D38),0)</f>
        <v>13860</v>
      </c>
      <c r="F38" s="14">
        <f t="shared" si="100"/>
        <v>4620</v>
      </c>
      <c r="G38" s="14">
        <v>120</v>
      </c>
      <c r="H38" s="14">
        <f t="shared" ref="H38:H42" si="110">+H37</f>
        <v>1350</v>
      </c>
      <c r="I38" s="14">
        <f t="shared" si="101"/>
        <v>43050</v>
      </c>
      <c r="J38" s="14">
        <f t="shared" ref="J38:J41" si="111">+IF($AH$6="No",0,ROUND((D38+E38)*0.14,0))</f>
        <v>5174</v>
      </c>
      <c r="K38" s="14">
        <f t="shared" ref="K38:K41" si="112">+IF($AH$6="No",0,ROUND((D38+E38)*0.1,0))</f>
        <v>3696</v>
      </c>
      <c r="L38" s="14">
        <v>200</v>
      </c>
      <c r="M38" s="14">
        <f t="shared" si="102"/>
        <v>23100</v>
      </c>
      <c r="N38" s="14">
        <f>ROUND(VLOOKUP(B38,$AK$14:$AL$36,2)*(M38),0)</f>
        <v>13398</v>
      </c>
      <c r="O38" s="14">
        <f t="shared" si="103"/>
        <v>4620</v>
      </c>
      <c r="P38" s="14">
        <f t="shared" si="104"/>
        <v>120</v>
      </c>
      <c r="Q38" s="14">
        <f t="shared" si="105"/>
        <v>1350</v>
      </c>
      <c r="R38" s="14">
        <f t="shared" si="106"/>
        <v>42588</v>
      </c>
      <c r="S38" s="14">
        <f t="shared" ref="S38:S41" si="113">+IF($AH$6="No",0,ROUND((M38+N38)*0.14,0))</f>
        <v>5110</v>
      </c>
      <c r="T38" s="14">
        <f t="shared" ref="T38:T41" si="114">+IF($AH$6="No",0,ROUND((M38+N38)*0.1,0))</f>
        <v>3650</v>
      </c>
      <c r="U38" s="14">
        <v>200</v>
      </c>
      <c r="V38" s="14">
        <f t="shared" si="92"/>
        <v>0</v>
      </c>
      <c r="W38" s="14">
        <f t="shared" si="93"/>
        <v>462</v>
      </c>
      <c r="X38" s="14">
        <f t="shared" si="107"/>
        <v>0</v>
      </c>
      <c r="Y38" s="14">
        <f t="shared" si="94"/>
        <v>0</v>
      </c>
      <c r="Z38" s="14">
        <f t="shared" si="95"/>
        <v>0</v>
      </c>
      <c r="AA38" s="14">
        <f t="shared" si="96"/>
        <v>462</v>
      </c>
      <c r="AB38" s="14">
        <f t="shared" si="97"/>
        <v>64</v>
      </c>
      <c r="AC38" s="14">
        <f t="shared" si="98"/>
        <v>46</v>
      </c>
      <c r="AD38" s="14">
        <f t="shared" si="99"/>
        <v>0</v>
      </c>
      <c r="AE38" s="18">
        <f t="shared" si="108"/>
        <v>416</v>
      </c>
      <c r="AF38" s="2"/>
      <c r="AG38" s="8"/>
      <c r="AH38" s="8"/>
      <c r="AI38" s="2"/>
      <c r="AJ38" s="2"/>
      <c r="AK38" s="2"/>
      <c r="AL38" s="2"/>
      <c r="AM38" s="2"/>
      <c r="AN38" s="2"/>
    </row>
    <row r="39" spans="1:40" s="7" customFormat="1" ht="24.75" customHeight="1" x14ac:dyDescent="0.35">
      <c r="A39" s="21">
        <v>4</v>
      </c>
      <c r="B39" s="22">
        <v>46113</v>
      </c>
      <c r="C39" s="34"/>
      <c r="D39" s="23">
        <f t="shared" si="109"/>
        <v>23100</v>
      </c>
      <c r="E39" s="14">
        <f>ROUND(VLOOKUP(B39,$AM$14:$AN$36,2)*(D39),0)</f>
        <v>13860</v>
      </c>
      <c r="F39" s="14">
        <f t="shared" si="100"/>
        <v>4620</v>
      </c>
      <c r="G39" s="14">
        <v>120</v>
      </c>
      <c r="H39" s="14">
        <f t="shared" si="110"/>
        <v>1350</v>
      </c>
      <c r="I39" s="14">
        <f t="shared" si="101"/>
        <v>43050</v>
      </c>
      <c r="J39" s="14">
        <f t="shared" si="111"/>
        <v>5174</v>
      </c>
      <c r="K39" s="14">
        <f t="shared" si="112"/>
        <v>3696</v>
      </c>
      <c r="L39" s="14">
        <v>200</v>
      </c>
      <c r="M39" s="14">
        <f t="shared" si="102"/>
        <v>23100</v>
      </c>
      <c r="N39" s="14">
        <f>ROUND(VLOOKUP(B39,$AK$14:$AL$36,2)*(M39),0)</f>
        <v>13398</v>
      </c>
      <c r="O39" s="14">
        <f t="shared" si="103"/>
        <v>4620</v>
      </c>
      <c r="P39" s="14">
        <f t="shared" si="104"/>
        <v>120</v>
      </c>
      <c r="Q39" s="14">
        <f t="shared" si="105"/>
        <v>1350</v>
      </c>
      <c r="R39" s="14">
        <f t="shared" si="106"/>
        <v>42588</v>
      </c>
      <c r="S39" s="14">
        <f t="shared" si="113"/>
        <v>5110</v>
      </c>
      <c r="T39" s="14">
        <f t="shared" si="114"/>
        <v>3650</v>
      </c>
      <c r="U39" s="14">
        <v>200</v>
      </c>
      <c r="V39" s="14">
        <f t="shared" si="92"/>
        <v>0</v>
      </c>
      <c r="W39" s="14">
        <f t="shared" si="93"/>
        <v>462</v>
      </c>
      <c r="X39" s="14">
        <f t="shared" si="107"/>
        <v>0</v>
      </c>
      <c r="Y39" s="14">
        <f t="shared" si="94"/>
        <v>0</v>
      </c>
      <c r="Z39" s="14">
        <f t="shared" si="95"/>
        <v>0</v>
      </c>
      <c r="AA39" s="14">
        <f t="shared" si="96"/>
        <v>462</v>
      </c>
      <c r="AB39" s="14">
        <f t="shared" si="97"/>
        <v>64</v>
      </c>
      <c r="AC39" s="14">
        <f t="shared" si="98"/>
        <v>46</v>
      </c>
      <c r="AD39" s="14">
        <f t="shared" si="99"/>
        <v>0</v>
      </c>
      <c r="AE39" s="18">
        <f t="shared" si="108"/>
        <v>416</v>
      </c>
      <c r="AF39" s="2"/>
      <c r="AG39" s="8"/>
      <c r="AH39" s="8"/>
      <c r="AI39" s="2"/>
      <c r="AJ39" s="2"/>
      <c r="AK39" s="2"/>
      <c r="AL39" s="2"/>
      <c r="AM39" s="2"/>
      <c r="AN39" s="2"/>
    </row>
    <row r="40" spans="1:40" s="7" customFormat="1" ht="24.75" customHeight="1" x14ac:dyDescent="0.35">
      <c r="A40" s="21">
        <v>5</v>
      </c>
      <c r="B40" s="22">
        <v>46143</v>
      </c>
      <c r="C40" s="34"/>
      <c r="D40" s="23">
        <f t="shared" si="109"/>
        <v>23100</v>
      </c>
      <c r="E40" s="14">
        <f>ROUND(VLOOKUP(B40,$AM$14:$AN$36,2)*(D40),0)</f>
        <v>13860</v>
      </c>
      <c r="F40" s="14">
        <f t="shared" si="100"/>
        <v>4620</v>
      </c>
      <c r="G40" s="14">
        <v>120</v>
      </c>
      <c r="H40" s="14">
        <f t="shared" si="110"/>
        <v>1350</v>
      </c>
      <c r="I40" s="14">
        <f t="shared" si="101"/>
        <v>43050</v>
      </c>
      <c r="J40" s="14">
        <f t="shared" si="111"/>
        <v>5174</v>
      </c>
      <c r="K40" s="14">
        <f t="shared" si="112"/>
        <v>3696</v>
      </c>
      <c r="L40" s="14">
        <v>200</v>
      </c>
      <c r="M40" s="14">
        <f t="shared" si="102"/>
        <v>23100</v>
      </c>
      <c r="N40" s="14">
        <f>ROUND(VLOOKUP(B40,$AK$14:$AL$36,2)*(M40),0)</f>
        <v>13398</v>
      </c>
      <c r="O40" s="14">
        <f t="shared" si="103"/>
        <v>4620</v>
      </c>
      <c r="P40" s="14">
        <f t="shared" si="104"/>
        <v>120</v>
      </c>
      <c r="Q40" s="14">
        <f t="shared" si="105"/>
        <v>1350</v>
      </c>
      <c r="R40" s="14">
        <f t="shared" si="106"/>
        <v>42588</v>
      </c>
      <c r="S40" s="14">
        <f t="shared" si="113"/>
        <v>5110</v>
      </c>
      <c r="T40" s="14">
        <f t="shared" si="114"/>
        <v>3650</v>
      </c>
      <c r="U40" s="14">
        <v>200</v>
      </c>
      <c r="V40" s="14">
        <f t="shared" si="92"/>
        <v>0</v>
      </c>
      <c r="W40" s="14">
        <f t="shared" si="93"/>
        <v>462</v>
      </c>
      <c r="X40" s="14">
        <f t="shared" si="107"/>
        <v>0</v>
      </c>
      <c r="Y40" s="14">
        <f t="shared" si="94"/>
        <v>0</v>
      </c>
      <c r="Z40" s="14">
        <f t="shared" si="95"/>
        <v>0</v>
      </c>
      <c r="AA40" s="14">
        <f t="shared" si="96"/>
        <v>462</v>
      </c>
      <c r="AB40" s="14">
        <f t="shared" si="97"/>
        <v>64</v>
      </c>
      <c r="AC40" s="14">
        <f t="shared" si="98"/>
        <v>46</v>
      </c>
      <c r="AD40" s="14">
        <f t="shared" si="99"/>
        <v>0</v>
      </c>
      <c r="AE40" s="18">
        <f t="shared" si="108"/>
        <v>416</v>
      </c>
      <c r="AF40" s="2"/>
      <c r="AG40" s="8"/>
      <c r="AH40" s="8"/>
      <c r="AI40" s="2"/>
      <c r="AJ40" s="2"/>
      <c r="AK40" s="2"/>
      <c r="AL40" s="2"/>
      <c r="AM40" s="2"/>
      <c r="AN40" s="2"/>
    </row>
    <row r="41" spans="1:40" s="7" customFormat="1" ht="24.75" customHeight="1" x14ac:dyDescent="0.2">
      <c r="A41" s="21">
        <v>6</v>
      </c>
      <c r="B41" s="22">
        <v>46174</v>
      </c>
      <c r="C41" s="35"/>
      <c r="D41" s="23">
        <f t="shared" si="109"/>
        <v>23100</v>
      </c>
      <c r="E41" s="14">
        <f>ROUND(VLOOKUP(B41,$AM$14:$AN$36,2)*(D41),0)</f>
        <v>13860</v>
      </c>
      <c r="F41" s="14">
        <f t="shared" si="100"/>
        <v>4620</v>
      </c>
      <c r="G41" s="14">
        <v>120</v>
      </c>
      <c r="H41" s="14">
        <f t="shared" si="110"/>
        <v>1350</v>
      </c>
      <c r="I41" s="14">
        <f t="shared" si="101"/>
        <v>43050</v>
      </c>
      <c r="J41" s="14">
        <f t="shared" si="111"/>
        <v>5174</v>
      </c>
      <c r="K41" s="14">
        <f t="shared" si="112"/>
        <v>3696</v>
      </c>
      <c r="L41" s="14">
        <v>200</v>
      </c>
      <c r="M41" s="14">
        <f t="shared" si="102"/>
        <v>23100</v>
      </c>
      <c r="N41" s="14">
        <f>ROUND(VLOOKUP(B41,$AK$14:$AL$36,2)*(M41),0)</f>
        <v>13398</v>
      </c>
      <c r="O41" s="14">
        <f t="shared" si="103"/>
        <v>4620</v>
      </c>
      <c r="P41" s="14">
        <f t="shared" si="104"/>
        <v>120</v>
      </c>
      <c r="Q41" s="14">
        <f t="shared" si="105"/>
        <v>1350</v>
      </c>
      <c r="R41" s="14">
        <f t="shared" si="106"/>
        <v>42588</v>
      </c>
      <c r="S41" s="14">
        <f t="shared" si="113"/>
        <v>5110</v>
      </c>
      <c r="T41" s="14">
        <f t="shared" si="114"/>
        <v>3650</v>
      </c>
      <c r="U41" s="14">
        <v>200</v>
      </c>
      <c r="V41" s="14">
        <f t="shared" si="92"/>
        <v>0</v>
      </c>
      <c r="W41" s="14">
        <f t="shared" si="93"/>
        <v>462</v>
      </c>
      <c r="X41" s="14">
        <f t="shared" si="107"/>
        <v>0</v>
      </c>
      <c r="Y41" s="14">
        <f t="shared" si="94"/>
        <v>0</v>
      </c>
      <c r="Z41" s="14">
        <f t="shared" si="95"/>
        <v>0</v>
      </c>
      <c r="AA41" s="14">
        <f t="shared" si="96"/>
        <v>462</v>
      </c>
      <c r="AB41" s="14">
        <f t="shared" si="97"/>
        <v>64</v>
      </c>
      <c r="AC41" s="14">
        <f t="shared" si="98"/>
        <v>46</v>
      </c>
      <c r="AD41" s="14">
        <f t="shared" si="99"/>
        <v>0</v>
      </c>
      <c r="AE41" s="18">
        <f t="shared" si="108"/>
        <v>416</v>
      </c>
      <c r="AF41" s="2"/>
      <c r="AG41" s="8"/>
      <c r="AH41" s="8"/>
      <c r="AI41" s="2"/>
      <c r="AJ41" s="2"/>
      <c r="AK41" s="2"/>
      <c r="AL41" s="2"/>
      <c r="AM41" s="2"/>
      <c r="AN41" s="2"/>
    </row>
    <row r="42" spans="1:40" s="7" customFormat="1" ht="24.75" customHeight="1" thickBot="1" x14ac:dyDescent="0.4">
      <c r="A42" s="21">
        <v>7</v>
      </c>
      <c r="B42" s="22">
        <v>46204</v>
      </c>
      <c r="C42" s="34"/>
      <c r="D42" s="54">
        <f>+IF(B35=DATE(2026,7,1), IF(CEILING(D41*3%,100)-ROUND(D41*3%,0)&lt;=50, CEILING(D41*3%,100), CEILING(D41*3%,100)-100)+D41, IF(B35=DATE(2026,1,1), D41, 0))</f>
        <v>23800</v>
      </c>
      <c r="E42" s="14">
        <f>ROUND(VLOOKUP(B42,$AM$14:$AN$36,2)*(D42),0)</f>
        <v>14280</v>
      </c>
      <c r="F42" s="14">
        <f t="shared" si="100"/>
        <v>4760</v>
      </c>
      <c r="G42" s="14">
        <v>120</v>
      </c>
      <c r="H42" s="14">
        <f t="shared" si="110"/>
        <v>1350</v>
      </c>
      <c r="I42" s="14">
        <f t="shared" si="101"/>
        <v>44310</v>
      </c>
      <c r="J42" s="14">
        <f>+IF($AH$6="No",0,ROUND((D42+E42)*0.14,0))</f>
        <v>5331</v>
      </c>
      <c r="K42" s="14">
        <f>+IF($AH$6="No",0,ROUND((D42+E42)*0.1,0))</f>
        <v>3808</v>
      </c>
      <c r="L42" s="14">
        <v>200</v>
      </c>
      <c r="M42" s="14">
        <f t="shared" si="102"/>
        <v>23800</v>
      </c>
      <c r="N42" s="14">
        <f>ROUND(VLOOKUP(B42,$AK$14:$AL$36,2)*(M42),0)</f>
        <v>13804</v>
      </c>
      <c r="O42" s="14">
        <f t="shared" si="103"/>
        <v>4760</v>
      </c>
      <c r="P42" s="14">
        <f t="shared" si="104"/>
        <v>120</v>
      </c>
      <c r="Q42" s="14">
        <f t="shared" si="105"/>
        <v>1350</v>
      </c>
      <c r="R42" s="14">
        <f t="shared" si="106"/>
        <v>43834</v>
      </c>
      <c r="S42" s="14">
        <f>+IF($AH$6="No",0,ROUND((M42+N42)*0.14,0))</f>
        <v>5265</v>
      </c>
      <c r="T42" s="14">
        <f>+IF($AH$6="No",0,ROUND((M42+N42)*0.1,0))</f>
        <v>3760</v>
      </c>
      <c r="U42" s="14">
        <v>200</v>
      </c>
      <c r="V42" s="14">
        <f t="shared" si="92"/>
        <v>0</v>
      </c>
      <c r="W42" s="14">
        <f t="shared" si="93"/>
        <v>476</v>
      </c>
      <c r="X42" s="14">
        <f t="shared" si="107"/>
        <v>0</v>
      </c>
      <c r="Y42" s="14">
        <f t="shared" si="94"/>
        <v>0</v>
      </c>
      <c r="Z42" s="14">
        <f t="shared" si="95"/>
        <v>0</v>
      </c>
      <c r="AA42" s="14">
        <f t="shared" si="96"/>
        <v>476</v>
      </c>
      <c r="AB42" s="14">
        <f t="shared" si="97"/>
        <v>66</v>
      </c>
      <c r="AC42" s="14">
        <f t="shared" si="98"/>
        <v>48</v>
      </c>
      <c r="AD42" s="14">
        <f t="shared" si="99"/>
        <v>0</v>
      </c>
      <c r="AE42" s="18">
        <f t="shared" si="108"/>
        <v>428</v>
      </c>
      <c r="AF42" s="2"/>
      <c r="AG42" s="8"/>
      <c r="AH42" s="8"/>
      <c r="AI42" s="2"/>
      <c r="AJ42" s="2"/>
      <c r="AK42" s="2"/>
      <c r="AL42" s="2"/>
      <c r="AM42" s="2"/>
      <c r="AN42" s="2"/>
    </row>
    <row r="43" spans="1:40" s="7" customFormat="1" ht="24.75" customHeight="1" thickBot="1" x14ac:dyDescent="0.25">
      <c r="A43" s="63" t="s">
        <v>1</v>
      </c>
      <c r="B43" s="64"/>
      <c r="C43" s="65"/>
      <c r="D43" s="36">
        <f t="shared" ref="D43:AE43" si="115">SUM(D36:D42)</f>
        <v>162400</v>
      </c>
      <c r="E43" s="36">
        <f t="shared" si="115"/>
        <v>97440</v>
      </c>
      <c r="F43" s="36">
        <f t="shared" si="115"/>
        <v>32480</v>
      </c>
      <c r="G43" s="36">
        <f t="shared" si="115"/>
        <v>840</v>
      </c>
      <c r="H43" s="36">
        <f t="shared" si="115"/>
        <v>9450</v>
      </c>
      <c r="I43" s="36">
        <f t="shared" si="115"/>
        <v>302610</v>
      </c>
      <c r="J43" s="36">
        <f t="shared" si="115"/>
        <v>36375</v>
      </c>
      <c r="K43" s="36">
        <f t="shared" si="115"/>
        <v>25984</v>
      </c>
      <c r="L43" s="36">
        <f t="shared" si="115"/>
        <v>1400</v>
      </c>
      <c r="M43" s="36">
        <f t="shared" si="115"/>
        <v>162400</v>
      </c>
      <c r="N43" s="36">
        <f t="shared" si="115"/>
        <v>94192</v>
      </c>
      <c r="O43" s="36">
        <f t="shared" si="115"/>
        <v>32480</v>
      </c>
      <c r="P43" s="36">
        <f t="shared" si="115"/>
        <v>840</v>
      </c>
      <c r="Q43" s="36">
        <f t="shared" si="115"/>
        <v>9450</v>
      </c>
      <c r="R43" s="36">
        <f t="shared" si="115"/>
        <v>299362</v>
      </c>
      <c r="S43" s="36">
        <f t="shared" si="115"/>
        <v>35925</v>
      </c>
      <c r="T43" s="36">
        <f t="shared" si="115"/>
        <v>25660</v>
      </c>
      <c r="U43" s="36">
        <f t="shared" si="115"/>
        <v>1400</v>
      </c>
      <c r="V43" s="36">
        <f t="shared" si="115"/>
        <v>0</v>
      </c>
      <c r="W43" s="36">
        <f t="shared" si="115"/>
        <v>3248</v>
      </c>
      <c r="X43" s="36">
        <f t="shared" si="115"/>
        <v>0</v>
      </c>
      <c r="Y43" s="36">
        <f t="shared" si="115"/>
        <v>0</v>
      </c>
      <c r="Z43" s="36">
        <f t="shared" si="115"/>
        <v>0</v>
      </c>
      <c r="AA43" s="36">
        <f t="shared" si="115"/>
        <v>3248</v>
      </c>
      <c r="AB43" s="36">
        <f t="shared" si="115"/>
        <v>450</v>
      </c>
      <c r="AC43" s="36">
        <f t="shared" si="115"/>
        <v>324</v>
      </c>
      <c r="AD43" s="36">
        <f t="shared" si="115"/>
        <v>0</v>
      </c>
      <c r="AE43" s="37">
        <f t="shared" si="115"/>
        <v>2924</v>
      </c>
      <c r="AF43" s="2"/>
      <c r="AG43" s="8"/>
      <c r="AH43" s="8"/>
      <c r="AI43" s="2"/>
      <c r="AJ43" s="2"/>
      <c r="AK43" s="2"/>
      <c r="AL43" s="2"/>
      <c r="AM43" s="2"/>
      <c r="AN43" s="2"/>
    </row>
    <row r="44" spans="1:40" s="7" customFormat="1" ht="24.75" customHeight="1" x14ac:dyDescent="0.2">
      <c r="A44" s="51">
        <v>5</v>
      </c>
      <c r="B44" s="50">
        <v>46204</v>
      </c>
      <c r="C44" s="29"/>
      <c r="D44" s="8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2"/>
      <c r="AF44" s="2"/>
      <c r="AG44" s="8"/>
      <c r="AH44" s="8"/>
      <c r="AI44" s="2"/>
      <c r="AJ44" s="2"/>
      <c r="AK44" s="2"/>
      <c r="AL44" s="2"/>
      <c r="AM44" s="2"/>
      <c r="AN44" s="2"/>
    </row>
    <row r="45" spans="1:40" s="7" customFormat="1" ht="24.75" customHeight="1" x14ac:dyDescent="0.35">
      <c r="A45" s="21">
        <v>1</v>
      </c>
      <c r="B45" s="22">
        <v>46023</v>
      </c>
      <c r="C45" s="34"/>
      <c r="D45" s="23">
        <v>23100</v>
      </c>
      <c r="E45" s="14">
        <f>ROUND(VLOOKUP(B45,$AM$14:$AN$36,2)*(D45),0)</f>
        <v>13860</v>
      </c>
      <c r="F45" s="14">
        <f>+IF(AND($AG$5=10%,D45*(10%)&lt;=1800),1800,IF(AND($AG$5=20%,D45*(20%)&lt;=3600),3600,IF(AND($AG$5=30%,D45*(30%)&lt;=5400),5400,D45*($AG$5))))</f>
        <v>4620</v>
      </c>
      <c r="G45" s="14">
        <v>120</v>
      </c>
      <c r="H45" s="14">
        <v>1350</v>
      </c>
      <c r="I45" s="14">
        <f>+D45+E45+F45+G45+H45</f>
        <v>43050</v>
      </c>
      <c r="J45" s="14">
        <f>+IF($AH$6="No",0,ROUND((D45+E45)*0.14,0))</f>
        <v>5174</v>
      </c>
      <c r="K45" s="14">
        <f>+IF($AH$6="No",0,ROUND((D45+E45)*0.1,0))</f>
        <v>3696</v>
      </c>
      <c r="L45" s="14">
        <v>200</v>
      </c>
      <c r="M45" s="14">
        <f>+D45</f>
        <v>23100</v>
      </c>
      <c r="N45" s="14">
        <f>ROUND(VLOOKUP(B45,$AK$14:$AL$36,2)*(M45),0)</f>
        <v>13398</v>
      </c>
      <c r="O45" s="14">
        <f>+IF(AND($AG$5=10%,M45*(10%)&lt;=1800),1800,IF(AND($AG$5=20%,M45*(20%)&lt;=3600),3600,IF(AND($AG$5=30%,M45*(30%)&lt;=5400),5400,M45*($AG$5))))</f>
        <v>4620</v>
      </c>
      <c r="P45" s="14">
        <f>+G45</f>
        <v>120</v>
      </c>
      <c r="Q45" s="14">
        <f>+H45</f>
        <v>1350</v>
      </c>
      <c r="R45" s="14">
        <f>+Q45+P45+O45+N45+M45</f>
        <v>42588</v>
      </c>
      <c r="S45" s="14">
        <f>+IF($AH$6="No",0,ROUND((M45+N45)*0.14,0))</f>
        <v>5110</v>
      </c>
      <c r="T45" s="14">
        <f>+IF($AH$6="No",0,ROUND((M45+N45)*0.1,0))</f>
        <v>3650</v>
      </c>
      <c r="U45" s="14">
        <v>200</v>
      </c>
      <c r="V45" s="14">
        <f t="shared" ref="V45:V51" si="116">+D45-M45</f>
        <v>0</v>
      </c>
      <c r="W45" s="14">
        <f t="shared" ref="W45:W51" si="117">+E45-N45</f>
        <v>462</v>
      </c>
      <c r="X45" s="14">
        <f>+F45-O45</f>
        <v>0</v>
      </c>
      <c r="Y45" s="14">
        <f t="shared" ref="Y45:Y51" si="118">+G45-P45</f>
        <v>0</v>
      </c>
      <c r="Z45" s="14">
        <f t="shared" ref="Z45:Z51" si="119">+H45-Q45</f>
        <v>0</v>
      </c>
      <c r="AA45" s="14">
        <f t="shared" ref="AA45:AA51" si="120">+I45-R45</f>
        <v>462</v>
      </c>
      <c r="AB45" s="14">
        <f t="shared" ref="AB45:AB51" si="121">+J45-S45</f>
        <v>64</v>
      </c>
      <c r="AC45" s="14">
        <f t="shared" ref="AC45:AC51" si="122">+K45-T45</f>
        <v>46</v>
      </c>
      <c r="AD45" s="14">
        <f t="shared" ref="AD45:AD51" si="123">+L45-U45</f>
        <v>0</v>
      </c>
      <c r="AE45" s="18">
        <f>+AA45-AC45-AD45</f>
        <v>416</v>
      </c>
      <c r="AF45" s="2"/>
      <c r="AG45" s="8"/>
      <c r="AH45" s="8"/>
      <c r="AI45" s="2"/>
      <c r="AJ45" s="2"/>
      <c r="AK45" s="2"/>
      <c r="AL45" s="2"/>
      <c r="AM45" s="2"/>
      <c r="AN45" s="2"/>
    </row>
    <row r="46" spans="1:40" s="7" customFormat="1" ht="24.75" customHeight="1" x14ac:dyDescent="0.35">
      <c r="A46" s="21">
        <v>2</v>
      </c>
      <c r="B46" s="22">
        <v>46054</v>
      </c>
      <c r="C46" s="34"/>
      <c r="D46" s="23">
        <f>+D45</f>
        <v>23100</v>
      </c>
      <c r="E46" s="14">
        <f>ROUND(VLOOKUP(B46,$AM$14:$AN$36,2)*(D46),0)</f>
        <v>13860</v>
      </c>
      <c r="F46" s="14">
        <f t="shared" ref="F46:F51" si="124">+IF(AND($AG$5=10%,D46*(10%)&lt;=1800),1800,IF(AND($AG$5=20%,D46*(20%)&lt;=3600),3600,IF(AND($AG$5=30%,D46*(30%)&lt;=5400),5400,D46*($AG$5))))</f>
        <v>4620</v>
      </c>
      <c r="G46" s="14">
        <v>120</v>
      </c>
      <c r="H46" s="14">
        <f>+H45</f>
        <v>1350</v>
      </c>
      <c r="I46" s="14">
        <f t="shared" ref="I46:I51" si="125">+D46+E46+F46+G46+H46</f>
        <v>43050</v>
      </c>
      <c r="J46" s="14">
        <f>+IF($AH$6="No",0,ROUND((D46+E46)*0.14,0))</f>
        <v>5174</v>
      </c>
      <c r="K46" s="14">
        <f>+IF($AH$6="No",0,ROUND((D46+E46)*0.1,0))</f>
        <v>3696</v>
      </c>
      <c r="L46" s="14">
        <v>200</v>
      </c>
      <c r="M46" s="14">
        <f t="shared" ref="M46:M51" si="126">+D46</f>
        <v>23100</v>
      </c>
      <c r="N46" s="14">
        <f>ROUND(VLOOKUP(B46,$AK$14:$AL$36,2)*(M46),0)</f>
        <v>13398</v>
      </c>
      <c r="O46" s="14">
        <f t="shared" ref="O46:O51" si="127">+IF(AND($AG$5=10%,M46*(10%)&lt;=1800),1800,IF(AND($AG$5=20%,M46*(20%)&lt;=3600),3600,IF(AND($AG$5=30%,M46*(30%)&lt;=5400),5400,M46*($AG$5))))</f>
        <v>4620</v>
      </c>
      <c r="P46" s="14">
        <f t="shared" ref="P46:P51" si="128">+G46</f>
        <v>120</v>
      </c>
      <c r="Q46" s="14">
        <f t="shared" ref="Q46:Q51" si="129">+H46</f>
        <v>1350</v>
      </c>
      <c r="R46" s="14">
        <f t="shared" ref="R46:R51" si="130">+Q46+P46+O46+N46+M46</f>
        <v>42588</v>
      </c>
      <c r="S46" s="14">
        <f>+IF($AH$6="No",0,ROUND((M46+N46)*0.14,0))</f>
        <v>5110</v>
      </c>
      <c r="T46" s="14">
        <f>+IF($AH$6="No",0,ROUND((M46+N46)*0.1,0))</f>
        <v>3650</v>
      </c>
      <c r="U46" s="14">
        <v>200</v>
      </c>
      <c r="V46" s="14">
        <f t="shared" si="116"/>
        <v>0</v>
      </c>
      <c r="W46" s="14">
        <f t="shared" si="117"/>
        <v>462</v>
      </c>
      <c r="X46" s="14">
        <f t="shared" ref="X46:X51" si="131">+F46-O46</f>
        <v>0</v>
      </c>
      <c r="Y46" s="14">
        <f t="shared" si="118"/>
        <v>0</v>
      </c>
      <c r="Z46" s="14">
        <f t="shared" si="119"/>
        <v>0</v>
      </c>
      <c r="AA46" s="14">
        <f t="shared" si="120"/>
        <v>462</v>
      </c>
      <c r="AB46" s="14">
        <f t="shared" si="121"/>
        <v>64</v>
      </c>
      <c r="AC46" s="14">
        <f t="shared" si="122"/>
        <v>46</v>
      </c>
      <c r="AD46" s="14">
        <f t="shared" si="123"/>
        <v>0</v>
      </c>
      <c r="AE46" s="18">
        <f t="shared" ref="AE46:AE51" si="132">+AA46-AC46-AD46</f>
        <v>416</v>
      </c>
      <c r="AF46" s="2"/>
      <c r="AG46" s="8"/>
      <c r="AH46" s="8"/>
      <c r="AI46" s="2"/>
      <c r="AJ46" s="2"/>
      <c r="AK46" s="2"/>
      <c r="AL46" s="2"/>
      <c r="AM46" s="2"/>
      <c r="AN46" s="2"/>
    </row>
    <row r="47" spans="1:40" s="7" customFormat="1" ht="24.75" customHeight="1" x14ac:dyDescent="0.35">
      <c r="A47" s="21">
        <v>3</v>
      </c>
      <c r="B47" s="22">
        <v>46082</v>
      </c>
      <c r="C47" s="34"/>
      <c r="D47" s="23">
        <f t="shared" ref="D47:D50" si="133">+D46</f>
        <v>23100</v>
      </c>
      <c r="E47" s="14">
        <f>ROUND(VLOOKUP(B47,$AM$14:$AN$36,2)*(D47),0)</f>
        <v>13860</v>
      </c>
      <c r="F47" s="14">
        <f t="shared" si="124"/>
        <v>4620</v>
      </c>
      <c r="G47" s="14">
        <v>120</v>
      </c>
      <c r="H47" s="14">
        <f t="shared" ref="H47:H51" si="134">+H46</f>
        <v>1350</v>
      </c>
      <c r="I47" s="14">
        <f t="shared" si="125"/>
        <v>43050</v>
      </c>
      <c r="J47" s="14">
        <f t="shared" ref="J47:J50" si="135">+IF($AH$6="No",0,ROUND((D47+E47)*0.14,0))</f>
        <v>5174</v>
      </c>
      <c r="K47" s="14">
        <f t="shared" ref="K47:K50" si="136">+IF($AH$6="No",0,ROUND((D47+E47)*0.1,0))</f>
        <v>3696</v>
      </c>
      <c r="L47" s="14">
        <v>200</v>
      </c>
      <c r="M47" s="14">
        <f t="shared" si="126"/>
        <v>23100</v>
      </c>
      <c r="N47" s="14">
        <f>ROUND(VLOOKUP(B47,$AK$14:$AL$36,2)*(M47),0)</f>
        <v>13398</v>
      </c>
      <c r="O47" s="14">
        <f t="shared" si="127"/>
        <v>4620</v>
      </c>
      <c r="P47" s="14">
        <f t="shared" si="128"/>
        <v>120</v>
      </c>
      <c r="Q47" s="14">
        <f t="shared" si="129"/>
        <v>1350</v>
      </c>
      <c r="R47" s="14">
        <f t="shared" si="130"/>
        <v>42588</v>
      </c>
      <c r="S47" s="14">
        <f t="shared" ref="S47:S50" si="137">+IF($AH$6="No",0,ROUND((M47+N47)*0.14,0))</f>
        <v>5110</v>
      </c>
      <c r="T47" s="14">
        <f t="shared" ref="T47:T50" si="138">+IF($AH$6="No",0,ROUND((M47+N47)*0.1,0))</f>
        <v>3650</v>
      </c>
      <c r="U47" s="14">
        <v>200</v>
      </c>
      <c r="V47" s="14">
        <f t="shared" si="116"/>
        <v>0</v>
      </c>
      <c r="W47" s="14">
        <f t="shared" si="117"/>
        <v>462</v>
      </c>
      <c r="X47" s="14">
        <f t="shared" si="131"/>
        <v>0</v>
      </c>
      <c r="Y47" s="14">
        <f t="shared" si="118"/>
        <v>0</v>
      </c>
      <c r="Z47" s="14">
        <f t="shared" si="119"/>
        <v>0</v>
      </c>
      <c r="AA47" s="14">
        <f t="shared" si="120"/>
        <v>462</v>
      </c>
      <c r="AB47" s="14">
        <f t="shared" si="121"/>
        <v>64</v>
      </c>
      <c r="AC47" s="14">
        <f t="shared" si="122"/>
        <v>46</v>
      </c>
      <c r="AD47" s="14">
        <f t="shared" si="123"/>
        <v>0</v>
      </c>
      <c r="AE47" s="18">
        <f t="shared" si="132"/>
        <v>416</v>
      </c>
      <c r="AF47" s="2"/>
      <c r="AG47" s="8"/>
      <c r="AH47" s="8"/>
      <c r="AI47" s="2"/>
      <c r="AJ47" s="2"/>
      <c r="AK47" s="2"/>
      <c r="AL47" s="2"/>
      <c r="AM47" s="2"/>
      <c r="AN47" s="2"/>
    </row>
    <row r="48" spans="1:40" s="7" customFormat="1" ht="24.75" customHeight="1" x14ac:dyDescent="0.35">
      <c r="A48" s="21">
        <v>4</v>
      </c>
      <c r="B48" s="22">
        <v>46113</v>
      </c>
      <c r="C48" s="34"/>
      <c r="D48" s="23">
        <f t="shared" si="133"/>
        <v>23100</v>
      </c>
      <c r="E48" s="14">
        <f>ROUND(VLOOKUP(B48,$AM$14:$AN$36,2)*(D48),0)</f>
        <v>13860</v>
      </c>
      <c r="F48" s="14">
        <f t="shared" si="124"/>
        <v>4620</v>
      </c>
      <c r="G48" s="14">
        <v>120</v>
      </c>
      <c r="H48" s="14">
        <f t="shared" si="134"/>
        <v>1350</v>
      </c>
      <c r="I48" s="14">
        <f t="shared" si="125"/>
        <v>43050</v>
      </c>
      <c r="J48" s="14">
        <f t="shared" si="135"/>
        <v>5174</v>
      </c>
      <c r="K48" s="14">
        <f t="shared" si="136"/>
        <v>3696</v>
      </c>
      <c r="L48" s="14">
        <v>200</v>
      </c>
      <c r="M48" s="14">
        <f t="shared" si="126"/>
        <v>23100</v>
      </c>
      <c r="N48" s="14">
        <f>ROUND(VLOOKUP(B48,$AK$14:$AL$36,2)*(M48),0)</f>
        <v>13398</v>
      </c>
      <c r="O48" s="14">
        <f t="shared" si="127"/>
        <v>4620</v>
      </c>
      <c r="P48" s="14">
        <f t="shared" si="128"/>
        <v>120</v>
      </c>
      <c r="Q48" s="14">
        <f t="shared" si="129"/>
        <v>1350</v>
      </c>
      <c r="R48" s="14">
        <f t="shared" si="130"/>
        <v>42588</v>
      </c>
      <c r="S48" s="14">
        <f t="shared" si="137"/>
        <v>5110</v>
      </c>
      <c r="T48" s="14">
        <f t="shared" si="138"/>
        <v>3650</v>
      </c>
      <c r="U48" s="14">
        <v>200</v>
      </c>
      <c r="V48" s="14">
        <f t="shared" si="116"/>
        <v>0</v>
      </c>
      <c r="W48" s="14">
        <f t="shared" si="117"/>
        <v>462</v>
      </c>
      <c r="X48" s="14">
        <f t="shared" si="131"/>
        <v>0</v>
      </c>
      <c r="Y48" s="14">
        <f t="shared" si="118"/>
        <v>0</v>
      </c>
      <c r="Z48" s="14">
        <f t="shared" si="119"/>
        <v>0</v>
      </c>
      <c r="AA48" s="14">
        <f t="shared" si="120"/>
        <v>462</v>
      </c>
      <c r="AB48" s="14">
        <f t="shared" si="121"/>
        <v>64</v>
      </c>
      <c r="AC48" s="14">
        <f t="shared" si="122"/>
        <v>46</v>
      </c>
      <c r="AD48" s="14">
        <f t="shared" si="123"/>
        <v>0</v>
      </c>
      <c r="AE48" s="18">
        <f t="shared" si="132"/>
        <v>416</v>
      </c>
      <c r="AF48" s="2"/>
      <c r="AG48" s="8"/>
      <c r="AH48" s="8"/>
      <c r="AI48" s="2"/>
      <c r="AJ48" s="2"/>
      <c r="AK48" s="2"/>
      <c r="AL48" s="2"/>
      <c r="AM48" s="2"/>
      <c r="AN48" s="2"/>
    </row>
    <row r="49" spans="1:40" s="7" customFormat="1" ht="24.75" customHeight="1" x14ac:dyDescent="0.35">
      <c r="A49" s="21">
        <v>5</v>
      </c>
      <c r="B49" s="22">
        <v>46143</v>
      </c>
      <c r="C49" s="34"/>
      <c r="D49" s="23">
        <f t="shared" si="133"/>
        <v>23100</v>
      </c>
      <c r="E49" s="14">
        <f>ROUND(VLOOKUP(B49,$AM$14:$AN$36,2)*(D49),0)</f>
        <v>13860</v>
      </c>
      <c r="F49" s="14">
        <f t="shared" si="124"/>
        <v>4620</v>
      </c>
      <c r="G49" s="14">
        <v>120</v>
      </c>
      <c r="H49" s="14">
        <f t="shared" si="134"/>
        <v>1350</v>
      </c>
      <c r="I49" s="14">
        <f t="shared" si="125"/>
        <v>43050</v>
      </c>
      <c r="J49" s="14">
        <f t="shared" si="135"/>
        <v>5174</v>
      </c>
      <c r="K49" s="14">
        <f t="shared" si="136"/>
        <v>3696</v>
      </c>
      <c r="L49" s="14">
        <v>200</v>
      </c>
      <c r="M49" s="14">
        <f t="shared" si="126"/>
        <v>23100</v>
      </c>
      <c r="N49" s="14">
        <f>ROUND(VLOOKUP(B49,$AK$14:$AL$36,2)*(M49),0)</f>
        <v>13398</v>
      </c>
      <c r="O49" s="14">
        <f t="shared" si="127"/>
        <v>4620</v>
      </c>
      <c r="P49" s="14">
        <f t="shared" si="128"/>
        <v>120</v>
      </c>
      <c r="Q49" s="14">
        <f t="shared" si="129"/>
        <v>1350</v>
      </c>
      <c r="R49" s="14">
        <f t="shared" si="130"/>
        <v>42588</v>
      </c>
      <c r="S49" s="14">
        <f t="shared" si="137"/>
        <v>5110</v>
      </c>
      <c r="T49" s="14">
        <f t="shared" si="138"/>
        <v>3650</v>
      </c>
      <c r="U49" s="14">
        <v>200</v>
      </c>
      <c r="V49" s="14">
        <f t="shared" si="116"/>
        <v>0</v>
      </c>
      <c r="W49" s="14">
        <f t="shared" si="117"/>
        <v>462</v>
      </c>
      <c r="X49" s="14">
        <f t="shared" si="131"/>
        <v>0</v>
      </c>
      <c r="Y49" s="14">
        <f t="shared" si="118"/>
        <v>0</v>
      </c>
      <c r="Z49" s="14">
        <f t="shared" si="119"/>
        <v>0</v>
      </c>
      <c r="AA49" s="14">
        <f t="shared" si="120"/>
        <v>462</v>
      </c>
      <c r="AB49" s="14">
        <f t="shared" si="121"/>
        <v>64</v>
      </c>
      <c r="AC49" s="14">
        <f t="shared" si="122"/>
        <v>46</v>
      </c>
      <c r="AD49" s="14">
        <f t="shared" si="123"/>
        <v>0</v>
      </c>
      <c r="AE49" s="18">
        <f t="shared" si="132"/>
        <v>416</v>
      </c>
      <c r="AF49" s="2"/>
      <c r="AG49" s="8"/>
      <c r="AH49" s="8"/>
      <c r="AI49" s="2"/>
      <c r="AJ49" s="2"/>
      <c r="AK49" s="2"/>
      <c r="AL49" s="2"/>
      <c r="AM49" s="2"/>
      <c r="AN49" s="2"/>
    </row>
    <row r="50" spans="1:40" s="7" customFormat="1" ht="24.75" customHeight="1" x14ac:dyDescent="0.2">
      <c r="A50" s="21">
        <v>6</v>
      </c>
      <c r="B50" s="22">
        <v>46174</v>
      </c>
      <c r="C50" s="35"/>
      <c r="D50" s="23">
        <f t="shared" si="133"/>
        <v>23100</v>
      </c>
      <c r="E50" s="14">
        <f>ROUND(VLOOKUP(B50,$AM$14:$AN$36,2)*(D50),0)</f>
        <v>13860</v>
      </c>
      <c r="F50" s="14">
        <f t="shared" si="124"/>
        <v>4620</v>
      </c>
      <c r="G50" s="14">
        <v>120</v>
      </c>
      <c r="H50" s="14">
        <f t="shared" si="134"/>
        <v>1350</v>
      </c>
      <c r="I50" s="14">
        <f t="shared" si="125"/>
        <v>43050</v>
      </c>
      <c r="J50" s="14">
        <f t="shared" si="135"/>
        <v>5174</v>
      </c>
      <c r="K50" s="14">
        <f t="shared" si="136"/>
        <v>3696</v>
      </c>
      <c r="L50" s="14">
        <v>200</v>
      </c>
      <c r="M50" s="14">
        <f t="shared" si="126"/>
        <v>23100</v>
      </c>
      <c r="N50" s="14">
        <f>ROUND(VLOOKUP(B50,$AK$14:$AL$36,2)*(M50),0)</f>
        <v>13398</v>
      </c>
      <c r="O50" s="14">
        <f t="shared" si="127"/>
        <v>4620</v>
      </c>
      <c r="P50" s="14">
        <f t="shared" si="128"/>
        <v>120</v>
      </c>
      <c r="Q50" s="14">
        <f t="shared" si="129"/>
        <v>1350</v>
      </c>
      <c r="R50" s="14">
        <f t="shared" si="130"/>
        <v>42588</v>
      </c>
      <c r="S50" s="14">
        <f t="shared" si="137"/>
        <v>5110</v>
      </c>
      <c r="T50" s="14">
        <f t="shared" si="138"/>
        <v>3650</v>
      </c>
      <c r="U50" s="14">
        <v>200</v>
      </c>
      <c r="V50" s="14">
        <f t="shared" si="116"/>
        <v>0</v>
      </c>
      <c r="W50" s="14">
        <f t="shared" si="117"/>
        <v>462</v>
      </c>
      <c r="X50" s="14">
        <f t="shared" si="131"/>
        <v>0</v>
      </c>
      <c r="Y50" s="14">
        <f t="shared" si="118"/>
        <v>0</v>
      </c>
      <c r="Z50" s="14">
        <f t="shared" si="119"/>
        <v>0</v>
      </c>
      <c r="AA50" s="14">
        <f t="shared" si="120"/>
        <v>462</v>
      </c>
      <c r="AB50" s="14">
        <f t="shared" si="121"/>
        <v>64</v>
      </c>
      <c r="AC50" s="14">
        <f t="shared" si="122"/>
        <v>46</v>
      </c>
      <c r="AD50" s="14">
        <f t="shared" si="123"/>
        <v>0</v>
      </c>
      <c r="AE50" s="18">
        <f t="shared" si="132"/>
        <v>416</v>
      </c>
      <c r="AF50" s="2"/>
      <c r="AG50" s="8"/>
      <c r="AH50" s="8"/>
      <c r="AI50" s="2"/>
      <c r="AJ50" s="2"/>
      <c r="AK50" s="2"/>
      <c r="AL50" s="2"/>
      <c r="AM50" s="2"/>
      <c r="AN50" s="2"/>
    </row>
    <row r="51" spans="1:40" s="7" customFormat="1" ht="24.75" customHeight="1" thickBot="1" x14ac:dyDescent="0.4">
      <c r="A51" s="21">
        <v>7</v>
      </c>
      <c r="B51" s="22">
        <v>46204</v>
      </c>
      <c r="C51" s="34"/>
      <c r="D51" s="54">
        <f>+IF(B44=DATE(2026,7,1), IF(CEILING(D50*3%,100)-ROUND(D50*3%,0)&lt;=50, CEILING(D50*3%,100), CEILING(D50*3%,100)-100)+D50, IF(B44=DATE(2026,1,1), D50, 0))</f>
        <v>23800</v>
      </c>
      <c r="E51" s="14">
        <f>ROUND(VLOOKUP(B51,$AM$14:$AN$36,2)*(D51),0)</f>
        <v>14280</v>
      </c>
      <c r="F51" s="14">
        <f t="shared" si="124"/>
        <v>4760</v>
      </c>
      <c r="G51" s="14">
        <v>120</v>
      </c>
      <c r="H51" s="14">
        <f t="shared" si="134"/>
        <v>1350</v>
      </c>
      <c r="I51" s="14">
        <f t="shared" si="125"/>
        <v>44310</v>
      </c>
      <c r="J51" s="14">
        <f>+IF($AH$6="No",0,ROUND((D51+E51)*0.14,0))</f>
        <v>5331</v>
      </c>
      <c r="K51" s="14">
        <f>+IF($AH$6="No",0,ROUND((D51+E51)*0.1,0))</f>
        <v>3808</v>
      </c>
      <c r="L51" s="14">
        <v>200</v>
      </c>
      <c r="M51" s="14">
        <f t="shared" si="126"/>
        <v>23800</v>
      </c>
      <c r="N51" s="14">
        <f>ROUND(VLOOKUP(B51,$AK$14:$AL$36,2)*(M51),0)</f>
        <v>13804</v>
      </c>
      <c r="O51" s="14">
        <f t="shared" si="127"/>
        <v>4760</v>
      </c>
      <c r="P51" s="14">
        <f t="shared" si="128"/>
        <v>120</v>
      </c>
      <c r="Q51" s="14">
        <f t="shared" si="129"/>
        <v>1350</v>
      </c>
      <c r="R51" s="14">
        <f t="shared" si="130"/>
        <v>43834</v>
      </c>
      <c r="S51" s="14">
        <f>+IF($AH$6="No",0,ROUND((M51+N51)*0.14,0))</f>
        <v>5265</v>
      </c>
      <c r="T51" s="14">
        <f>+IF($AH$6="No",0,ROUND((M51+N51)*0.1,0))</f>
        <v>3760</v>
      </c>
      <c r="U51" s="14">
        <v>200</v>
      </c>
      <c r="V51" s="14">
        <f t="shared" si="116"/>
        <v>0</v>
      </c>
      <c r="W51" s="14">
        <f t="shared" si="117"/>
        <v>476</v>
      </c>
      <c r="X51" s="14">
        <f t="shared" si="131"/>
        <v>0</v>
      </c>
      <c r="Y51" s="14">
        <f t="shared" si="118"/>
        <v>0</v>
      </c>
      <c r="Z51" s="14">
        <f t="shared" si="119"/>
        <v>0</v>
      </c>
      <c r="AA51" s="14">
        <f t="shared" si="120"/>
        <v>476</v>
      </c>
      <c r="AB51" s="14">
        <f t="shared" si="121"/>
        <v>66</v>
      </c>
      <c r="AC51" s="14">
        <f t="shared" si="122"/>
        <v>48</v>
      </c>
      <c r="AD51" s="14">
        <f t="shared" si="123"/>
        <v>0</v>
      </c>
      <c r="AE51" s="18">
        <f t="shared" si="132"/>
        <v>428</v>
      </c>
      <c r="AF51" s="2"/>
      <c r="AG51" s="8"/>
      <c r="AH51" s="8"/>
      <c r="AI51" s="2"/>
      <c r="AJ51" s="2"/>
      <c r="AK51" s="2"/>
      <c r="AL51" s="2"/>
      <c r="AM51" s="2"/>
      <c r="AN51" s="2"/>
    </row>
    <row r="52" spans="1:40" s="7" customFormat="1" ht="24.75" customHeight="1" thickBot="1" x14ac:dyDescent="0.25">
      <c r="A52" s="63" t="s">
        <v>1</v>
      </c>
      <c r="B52" s="64"/>
      <c r="C52" s="65"/>
      <c r="D52" s="36">
        <f t="shared" ref="D52:AE52" si="139">SUM(D45:D51)</f>
        <v>162400</v>
      </c>
      <c r="E52" s="36">
        <f t="shared" si="139"/>
        <v>97440</v>
      </c>
      <c r="F52" s="36">
        <f t="shared" si="139"/>
        <v>32480</v>
      </c>
      <c r="G52" s="36">
        <f t="shared" si="139"/>
        <v>840</v>
      </c>
      <c r="H52" s="36">
        <f t="shared" si="139"/>
        <v>9450</v>
      </c>
      <c r="I52" s="36">
        <f t="shared" si="139"/>
        <v>302610</v>
      </c>
      <c r="J52" s="36">
        <f t="shared" si="139"/>
        <v>36375</v>
      </c>
      <c r="K52" s="36">
        <f t="shared" si="139"/>
        <v>25984</v>
      </c>
      <c r="L52" s="36">
        <f t="shared" si="139"/>
        <v>1400</v>
      </c>
      <c r="M52" s="36">
        <f t="shared" si="139"/>
        <v>162400</v>
      </c>
      <c r="N52" s="36">
        <f t="shared" si="139"/>
        <v>94192</v>
      </c>
      <c r="O52" s="36">
        <f t="shared" si="139"/>
        <v>32480</v>
      </c>
      <c r="P52" s="36">
        <f t="shared" si="139"/>
        <v>840</v>
      </c>
      <c r="Q52" s="36">
        <f t="shared" si="139"/>
        <v>9450</v>
      </c>
      <c r="R52" s="36">
        <f t="shared" si="139"/>
        <v>299362</v>
      </c>
      <c r="S52" s="36">
        <f t="shared" si="139"/>
        <v>35925</v>
      </c>
      <c r="T52" s="36">
        <f t="shared" si="139"/>
        <v>25660</v>
      </c>
      <c r="U52" s="36">
        <f t="shared" si="139"/>
        <v>1400</v>
      </c>
      <c r="V52" s="36">
        <f t="shared" si="139"/>
        <v>0</v>
      </c>
      <c r="W52" s="36">
        <f t="shared" si="139"/>
        <v>3248</v>
      </c>
      <c r="X52" s="36">
        <f t="shared" si="139"/>
        <v>0</v>
      </c>
      <c r="Y52" s="36">
        <f t="shared" si="139"/>
        <v>0</v>
      </c>
      <c r="Z52" s="36">
        <f t="shared" si="139"/>
        <v>0</v>
      </c>
      <c r="AA52" s="36">
        <f t="shared" si="139"/>
        <v>3248</v>
      </c>
      <c r="AB52" s="36">
        <f t="shared" si="139"/>
        <v>450</v>
      </c>
      <c r="AC52" s="36">
        <f t="shared" si="139"/>
        <v>324</v>
      </c>
      <c r="AD52" s="36">
        <f t="shared" si="139"/>
        <v>0</v>
      </c>
      <c r="AE52" s="37">
        <f t="shared" si="139"/>
        <v>2924</v>
      </c>
      <c r="AF52" s="2"/>
      <c r="AG52" s="8"/>
      <c r="AH52" s="8"/>
      <c r="AI52" s="2"/>
      <c r="AJ52" s="2"/>
      <c r="AK52" s="2"/>
      <c r="AL52" s="2"/>
      <c r="AM52" s="2"/>
      <c r="AN52" s="2"/>
    </row>
    <row r="53" spans="1:40" s="7" customFormat="1" ht="10.5" customHeight="1" thickBot="1" x14ac:dyDescent="0.25">
      <c r="A53" s="53"/>
      <c r="B53" s="42"/>
      <c r="C53" s="42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59"/>
      <c r="AF53" s="2"/>
      <c r="AG53" s="8"/>
      <c r="AH53" s="8"/>
      <c r="AI53" s="2"/>
      <c r="AJ53" s="2"/>
      <c r="AK53" s="2"/>
      <c r="AL53" s="2"/>
      <c r="AM53" s="2"/>
      <c r="AN53" s="2"/>
    </row>
    <row r="54" spans="1:40" s="7" customFormat="1" ht="18.75" customHeight="1" x14ac:dyDescent="0.2">
      <c r="A54" s="51">
        <v>6</v>
      </c>
      <c r="B54" s="50">
        <v>46204</v>
      </c>
      <c r="C54" s="29"/>
      <c r="D54" s="8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2"/>
      <c r="AF54" s="2"/>
      <c r="AG54" s="2"/>
      <c r="AH54" s="2"/>
      <c r="AI54" s="2"/>
      <c r="AJ54" s="2"/>
      <c r="AK54" s="2"/>
      <c r="AL54" s="2"/>
      <c r="AM54" s="2"/>
      <c r="AN54" s="2"/>
    </row>
    <row r="55" spans="1:40" s="7" customFormat="1" ht="24.75" customHeight="1" x14ac:dyDescent="0.35">
      <c r="A55" s="21">
        <v>1</v>
      </c>
      <c r="B55" s="22">
        <v>46023</v>
      </c>
      <c r="C55" s="34"/>
      <c r="D55" s="23">
        <v>23100</v>
      </c>
      <c r="E55" s="14">
        <f>ROUND(VLOOKUP(B55,$AM$14:$AN$36,2)*(D55),0)</f>
        <v>13860</v>
      </c>
      <c r="F55" s="14">
        <f>+IF(AND($AG$5=10%,D55*(10%)&lt;=1800),1800,IF(AND($AG$5=20%,D55*(20%)&lt;=3600),3600,IF(AND($AG$5=30%,D55*(30%)&lt;=5400),5400,D55*($AG$5))))</f>
        <v>4620</v>
      </c>
      <c r="G55" s="14">
        <v>120</v>
      </c>
      <c r="H55" s="14">
        <v>1350</v>
      </c>
      <c r="I55" s="14">
        <f>+D55+E55+F55+G55+H55</f>
        <v>43050</v>
      </c>
      <c r="J55" s="14">
        <f>+IF($AH$6="No",0,ROUND((D55+E55)*0.14,0))</f>
        <v>5174</v>
      </c>
      <c r="K55" s="14">
        <f>+IF($AH$6="No",0,ROUND((D55+E55)*0.1,0))</f>
        <v>3696</v>
      </c>
      <c r="L55" s="14">
        <v>200</v>
      </c>
      <c r="M55" s="14">
        <f>+D55</f>
        <v>23100</v>
      </c>
      <c r="N55" s="14">
        <f>ROUND(VLOOKUP(B55,$AK$14:$AL$36,2)*(M55),0)</f>
        <v>13398</v>
      </c>
      <c r="O55" s="14">
        <f>+IF(AND($AG$5=10%,M55*(10%)&lt;=1800),1800,IF(AND($AG$5=20%,M55*(20%)&lt;=3600),3600,IF(AND($AG$5=30%,M55*(30%)&lt;=5400),5400,M55*($AG$5))))</f>
        <v>4620</v>
      </c>
      <c r="P55" s="14">
        <f>+G55</f>
        <v>120</v>
      </c>
      <c r="Q55" s="14">
        <f>+H55</f>
        <v>1350</v>
      </c>
      <c r="R55" s="14">
        <f>+Q55+P55+O55+N55+M55</f>
        <v>42588</v>
      </c>
      <c r="S55" s="14">
        <f>+IF($AH$6="No",0,ROUND((M55+N55)*0.14,0))</f>
        <v>5110</v>
      </c>
      <c r="T55" s="14">
        <f>+IF($AH$6="No",0,ROUND((M55+N55)*0.1,0))</f>
        <v>3650</v>
      </c>
      <c r="U55" s="14">
        <v>200</v>
      </c>
      <c r="V55" s="14">
        <f t="shared" ref="V55:V61" si="140">+D55-M55</f>
        <v>0</v>
      </c>
      <c r="W55" s="14">
        <f t="shared" ref="W55:W61" si="141">+E55-N55</f>
        <v>462</v>
      </c>
      <c r="X55" s="14">
        <f>+F55-O55</f>
        <v>0</v>
      </c>
      <c r="Y55" s="14">
        <f t="shared" ref="Y55:Y61" si="142">+G55-P55</f>
        <v>0</v>
      </c>
      <c r="Z55" s="14">
        <f t="shared" ref="Z55:Z61" si="143">+H55-Q55</f>
        <v>0</v>
      </c>
      <c r="AA55" s="14">
        <f t="shared" ref="AA55:AA61" si="144">+I55-R55</f>
        <v>462</v>
      </c>
      <c r="AB55" s="14">
        <f t="shared" ref="AB55:AB61" si="145">+J55-S55</f>
        <v>64</v>
      </c>
      <c r="AC55" s="14">
        <f t="shared" ref="AC55:AC61" si="146">+K55-T55</f>
        <v>46</v>
      </c>
      <c r="AD55" s="14">
        <f t="shared" ref="AD55:AD61" si="147">+L55-U55</f>
        <v>0</v>
      </c>
      <c r="AE55" s="18">
        <f>+AA55-AC55-AD55</f>
        <v>416</v>
      </c>
      <c r="AF55" s="2"/>
      <c r="AG55" s="8"/>
      <c r="AH55" s="8"/>
      <c r="AI55" s="2"/>
      <c r="AJ55" s="2"/>
      <c r="AK55" s="2"/>
      <c r="AL55" s="2"/>
      <c r="AM55" s="2"/>
      <c r="AN55" s="2"/>
    </row>
    <row r="56" spans="1:40" s="7" customFormat="1" ht="24.75" customHeight="1" x14ac:dyDescent="0.35">
      <c r="A56" s="21">
        <v>2</v>
      </c>
      <c r="B56" s="22">
        <v>46054</v>
      </c>
      <c r="C56" s="34"/>
      <c r="D56" s="23">
        <f>+D55</f>
        <v>23100</v>
      </c>
      <c r="E56" s="14">
        <f>ROUND(VLOOKUP(B56,$AM$14:$AN$36,2)*(D56),0)</f>
        <v>13860</v>
      </c>
      <c r="F56" s="14">
        <f t="shared" ref="F56:F61" si="148">+IF(AND($AG$5=10%,D56*(10%)&lt;=1800),1800,IF(AND($AG$5=20%,D56*(20%)&lt;=3600),3600,IF(AND($AG$5=30%,D56*(30%)&lt;=5400),5400,D56*($AG$5))))</f>
        <v>4620</v>
      </c>
      <c r="G56" s="14">
        <v>120</v>
      </c>
      <c r="H56" s="14">
        <f>+H55</f>
        <v>1350</v>
      </c>
      <c r="I56" s="14">
        <f t="shared" ref="I56:I61" si="149">+D56+E56+F56+G56+H56</f>
        <v>43050</v>
      </c>
      <c r="J56" s="14">
        <f>+IF($AH$6="No",0,ROUND((D56+E56)*0.14,0))</f>
        <v>5174</v>
      </c>
      <c r="K56" s="14">
        <f>+IF($AH$6="No",0,ROUND((D56+E56)*0.1,0))</f>
        <v>3696</v>
      </c>
      <c r="L56" s="14">
        <v>200</v>
      </c>
      <c r="M56" s="14">
        <f t="shared" ref="M56:M61" si="150">+D56</f>
        <v>23100</v>
      </c>
      <c r="N56" s="14">
        <f>ROUND(VLOOKUP(B56,$AK$14:$AL$36,2)*(M56),0)</f>
        <v>13398</v>
      </c>
      <c r="O56" s="14">
        <f t="shared" ref="O56:O61" si="151">+IF(AND($AG$5=10%,M56*(10%)&lt;=1800),1800,IF(AND($AG$5=20%,M56*(20%)&lt;=3600),3600,IF(AND($AG$5=30%,M56*(30%)&lt;=5400),5400,M56*($AG$5))))</f>
        <v>4620</v>
      </c>
      <c r="P56" s="14">
        <f t="shared" ref="P56:P61" si="152">+G56</f>
        <v>120</v>
      </c>
      <c r="Q56" s="14">
        <f t="shared" ref="Q56:Q61" si="153">+H56</f>
        <v>1350</v>
      </c>
      <c r="R56" s="14">
        <f t="shared" ref="R56:R61" si="154">+Q56+P56+O56+N56+M56</f>
        <v>42588</v>
      </c>
      <c r="S56" s="14">
        <f>+IF($AH$6="No",0,ROUND((M56+N56)*0.14,0))</f>
        <v>5110</v>
      </c>
      <c r="T56" s="14">
        <f>+IF($AH$6="No",0,ROUND((M56+N56)*0.1,0))</f>
        <v>3650</v>
      </c>
      <c r="U56" s="14">
        <v>200</v>
      </c>
      <c r="V56" s="14">
        <f t="shared" si="140"/>
        <v>0</v>
      </c>
      <c r="W56" s="14">
        <f t="shared" si="141"/>
        <v>462</v>
      </c>
      <c r="X56" s="14">
        <f t="shared" ref="X56:X61" si="155">+F56-O56</f>
        <v>0</v>
      </c>
      <c r="Y56" s="14">
        <f t="shared" si="142"/>
        <v>0</v>
      </c>
      <c r="Z56" s="14">
        <f t="shared" si="143"/>
        <v>0</v>
      </c>
      <c r="AA56" s="14">
        <f t="shared" si="144"/>
        <v>462</v>
      </c>
      <c r="AB56" s="14">
        <f t="shared" si="145"/>
        <v>64</v>
      </c>
      <c r="AC56" s="14">
        <f t="shared" si="146"/>
        <v>46</v>
      </c>
      <c r="AD56" s="14">
        <f t="shared" si="147"/>
        <v>0</v>
      </c>
      <c r="AE56" s="18">
        <f t="shared" ref="AE56:AE61" si="156">+AA56-AC56-AD56</f>
        <v>416</v>
      </c>
      <c r="AF56" s="2"/>
      <c r="AG56" s="8"/>
      <c r="AH56" s="8"/>
      <c r="AI56" s="2"/>
      <c r="AJ56" s="2"/>
      <c r="AK56" s="2"/>
      <c r="AL56" s="2"/>
      <c r="AM56" s="2"/>
      <c r="AN56" s="2"/>
    </row>
    <row r="57" spans="1:40" s="7" customFormat="1" ht="24.75" customHeight="1" x14ac:dyDescent="0.35">
      <c r="A57" s="21">
        <v>3</v>
      </c>
      <c r="B57" s="22">
        <v>46082</v>
      </c>
      <c r="C57" s="34"/>
      <c r="D57" s="23">
        <f t="shared" ref="D57:D60" si="157">+D56</f>
        <v>23100</v>
      </c>
      <c r="E57" s="14">
        <f>ROUND(VLOOKUP(B57,$AM$14:$AN$36,2)*(D57),0)</f>
        <v>13860</v>
      </c>
      <c r="F57" s="14">
        <f t="shared" si="148"/>
        <v>4620</v>
      </c>
      <c r="G57" s="14">
        <v>120</v>
      </c>
      <c r="H57" s="14">
        <f t="shared" ref="H57:H61" si="158">+H56</f>
        <v>1350</v>
      </c>
      <c r="I57" s="14">
        <f t="shared" si="149"/>
        <v>43050</v>
      </c>
      <c r="J57" s="14">
        <f t="shared" ref="J57:J60" si="159">+IF($AH$6="No",0,ROUND((D57+E57)*0.14,0))</f>
        <v>5174</v>
      </c>
      <c r="K57" s="14">
        <f t="shared" ref="K57:K60" si="160">+IF($AH$6="No",0,ROUND((D57+E57)*0.1,0))</f>
        <v>3696</v>
      </c>
      <c r="L57" s="14">
        <v>200</v>
      </c>
      <c r="M57" s="14">
        <f t="shared" si="150"/>
        <v>23100</v>
      </c>
      <c r="N57" s="14">
        <f>ROUND(VLOOKUP(B57,$AK$14:$AL$36,2)*(M57),0)</f>
        <v>13398</v>
      </c>
      <c r="O57" s="14">
        <f t="shared" si="151"/>
        <v>4620</v>
      </c>
      <c r="P57" s="14">
        <f t="shared" si="152"/>
        <v>120</v>
      </c>
      <c r="Q57" s="14">
        <f t="shared" si="153"/>
        <v>1350</v>
      </c>
      <c r="R57" s="14">
        <f t="shared" si="154"/>
        <v>42588</v>
      </c>
      <c r="S57" s="14">
        <f t="shared" ref="S57:S60" si="161">+IF($AH$6="No",0,ROUND((M57+N57)*0.14,0))</f>
        <v>5110</v>
      </c>
      <c r="T57" s="14">
        <f t="shared" ref="T57:T60" si="162">+IF($AH$6="No",0,ROUND((M57+N57)*0.1,0))</f>
        <v>3650</v>
      </c>
      <c r="U57" s="14">
        <v>200</v>
      </c>
      <c r="V57" s="14">
        <f t="shared" si="140"/>
        <v>0</v>
      </c>
      <c r="W57" s="14">
        <f t="shared" si="141"/>
        <v>462</v>
      </c>
      <c r="X57" s="14">
        <f t="shared" si="155"/>
        <v>0</v>
      </c>
      <c r="Y57" s="14">
        <f t="shared" si="142"/>
        <v>0</v>
      </c>
      <c r="Z57" s="14">
        <f t="shared" si="143"/>
        <v>0</v>
      </c>
      <c r="AA57" s="14">
        <f t="shared" si="144"/>
        <v>462</v>
      </c>
      <c r="AB57" s="14">
        <f t="shared" si="145"/>
        <v>64</v>
      </c>
      <c r="AC57" s="14">
        <f t="shared" si="146"/>
        <v>46</v>
      </c>
      <c r="AD57" s="14">
        <f t="shared" si="147"/>
        <v>0</v>
      </c>
      <c r="AE57" s="18">
        <f t="shared" si="156"/>
        <v>416</v>
      </c>
      <c r="AF57" s="2"/>
      <c r="AG57" s="8"/>
      <c r="AH57" s="8"/>
      <c r="AI57" s="2"/>
      <c r="AJ57" s="2"/>
      <c r="AK57" s="2"/>
      <c r="AL57" s="2"/>
      <c r="AM57" s="2"/>
      <c r="AN57" s="2"/>
    </row>
    <row r="58" spans="1:40" s="7" customFormat="1" ht="24.75" customHeight="1" x14ac:dyDescent="0.35">
      <c r="A58" s="21">
        <v>4</v>
      </c>
      <c r="B58" s="22">
        <v>46113</v>
      </c>
      <c r="C58" s="34"/>
      <c r="D58" s="23">
        <f t="shared" si="157"/>
        <v>23100</v>
      </c>
      <c r="E58" s="14">
        <f>ROUND(VLOOKUP(B58,$AM$14:$AN$36,2)*(D58),0)</f>
        <v>13860</v>
      </c>
      <c r="F58" s="14">
        <f t="shared" si="148"/>
        <v>4620</v>
      </c>
      <c r="G58" s="14">
        <v>120</v>
      </c>
      <c r="H58" s="14">
        <f t="shared" si="158"/>
        <v>1350</v>
      </c>
      <c r="I58" s="14">
        <f t="shared" si="149"/>
        <v>43050</v>
      </c>
      <c r="J58" s="14">
        <f t="shared" si="159"/>
        <v>5174</v>
      </c>
      <c r="K58" s="14">
        <f t="shared" si="160"/>
        <v>3696</v>
      </c>
      <c r="L58" s="14">
        <v>200</v>
      </c>
      <c r="M58" s="14">
        <f t="shared" si="150"/>
        <v>23100</v>
      </c>
      <c r="N58" s="14">
        <f>ROUND(VLOOKUP(B58,$AK$14:$AL$36,2)*(M58),0)</f>
        <v>13398</v>
      </c>
      <c r="O58" s="14">
        <f t="shared" si="151"/>
        <v>4620</v>
      </c>
      <c r="P58" s="14">
        <f t="shared" si="152"/>
        <v>120</v>
      </c>
      <c r="Q58" s="14">
        <f t="shared" si="153"/>
        <v>1350</v>
      </c>
      <c r="R58" s="14">
        <f t="shared" si="154"/>
        <v>42588</v>
      </c>
      <c r="S58" s="14">
        <f t="shared" si="161"/>
        <v>5110</v>
      </c>
      <c r="T58" s="14">
        <f t="shared" si="162"/>
        <v>3650</v>
      </c>
      <c r="U58" s="14">
        <v>200</v>
      </c>
      <c r="V58" s="14">
        <f t="shared" si="140"/>
        <v>0</v>
      </c>
      <c r="W58" s="14">
        <f t="shared" si="141"/>
        <v>462</v>
      </c>
      <c r="X58" s="14">
        <f t="shared" si="155"/>
        <v>0</v>
      </c>
      <c r="Y58" s="14">
        <f t="shared" si="142"/>
        <v>0</v>
      </c>
      <c r="Z58" s="14">
        <f t="shared" si="143"/>
        <v>0</v>
      </c>
      <c r="AA58" s="14">
        <f t="shared" si="144"/>
        <v>462</v>
      </c>
      <c r="AB58" s="14">
        <f t="shared" si="145"/>
        <v>64</v>
      </c>
      <c r="AC58" s="14">
        <f t="shared" si="146"/>
        <v>46</v>
      </c>
      <c r="AD58" s="14">
        <f t="shared" si="147"/>
        <v>0</v>
      </c>
      <c r="AE58" s="18">
        <f t="shared" si="156"/>
        <v>416</v>
      </c>
      <c r="AF58" s="2"/>
      <c r="AG58" s="2"/>
      <c r="AH58" s="2"/>
      <c r="AI58" s="2"/>
      <c r="AJ58" s="2"/>
      <c r="AK58" s="2"/>
      <c r="AL58" s="2"/>
      <c r="AM58" s="2"/>
      <c r="AN58" s="2"/>
    </row>
    <row r="59" spans="1:40" s="7" customFormat="1" ht="24.75" customHeight="1" x14ac:dyDescent="0.35">
      <c r="A59" s="21">
        <v>5</v>
      </c>
      <c r="B59" s="22">
        <v>46143</v>
      </c>
      <c r="C59" s="34"/>
      <c r="D59" s="23">
        <f t="shared" si="157"/>
        <v>23100</v>
      </c>
      <c r="E59" s="14">
        <f>ROUND(VLOOKUP(B59,$AM$14:$AN$36,2)*(D59),0)</f>
        <v>13860</v>
      </c>
      <c r="F59" s="14">
        <f t="shared" si="148"/>
        <v>4620</v>
      </c>
      <c r="G59" s="14">
        <v>120</v>
      </c>
      <c r="H59" s="14">
        <f t="shared" si="158"/>
        <v>1350</v>
      </c>
      <c r="I59" s="14">
        <f t="shared" si="149"/>
        <v>43050</v>
      </c>
      <c r="J59" s="14">
        <f t="shared" si="159"/>
        <v>5174</v>
      </c>
      <c r="K59" s="14">
        <f t="shared" si="160"/>
        <v>3696</v>
      </c>
      <c r="L59" s="14">
        <v>200</v>
      </c>
      <c r="M59" s="14">
        <f t="shared" si="150"/>
        <v>23100</v>
      </c>
      <c r="N59" s="14">
        <f>ROUND(VLOOKUP(B59,$AK$14:$AL$36,2)*(M59),0)</f>
        <v>13398</v>
      </c>
      <c r="O59" s="14">
        <f t="shared" si="151"/>
        <v>4620</v>
      </c>
      <c r="P59" s="14">
        <f t="shared" si="152"/>
        <v>120</v>
      </c>
      <c r="Q59" s="14">
        <f t="shared" si="153"/>
        <v>1350</v>
      </c>
      <c r="R59" s="14">
        <f t="shared" si="154"/>
        <v>42588</v>
      </c>
      <c r="S59" s="14">
        <f t="shared" si="161"/>
        <v>5110</v>
      </c>
      <c r="T59" s="14">
        <f t="shared" si="162"/>
        <v>3650</v>
      </c>
      <c r="U59" s="14">
        <v>200</v>
      </c>
      <c r="V59" s="14">
        <f t="shared" si="140"/>
        <v>0</v>
      </c>
      <c r="W59" s="14">
        <f t="shared" si="141"/>
        <v>462</v>
      </c>
      <c r="X59" s="14">
        <f t="shared" si="155"/>
        <v>0</v>
      </c>
      <c r="Y59" s="14">
        <f t="shared" si="142"/>
        <v>0</v>
      </c>
      <c r="Z59" s="14">
        <f t="shared" si="143"/>
        <v>0</v>
      </c>
      <c r="AA59" s="14">
        <f t="shared" si="144"/>
        <v>462</v>
      </c>
      <c r="AB59" s="14">
        <f t="shared" si="145"/>
        <v>64</v>
      </c>
      <c r="AC59" s="14">
        <f t="shared" si="146"/>
        <v>46</v>
      </c>
      <c r="AD59" s="14">
        <f t="shared" si="147"/>
        <v>0</v>
      </c>
      <c r="AE59" s="18">
        <f t="shared" si="156"/>
        <v>416</v>
      </c>
      <c r="AF59" s="2"/>
      <c r="AG59" s="8"/>
      <c r="AH59" s="8"/>
      <c r="AI59" s="2"/>
      <c r="AJ59" s="2"/>
      <c r="AK59" s="2"/>
      <c r="AL59" s="2"/>
      <c r="AM59" s="2"/>
      <c r="AN59" s="2"/>
    </row>
    <row r="60" spans="1:40" s="7" customFormat="1" ht="24.75" customHeight="1" x14ac:dyDescent="0.2">
      <c r="A60" s="21">
        <v>6</v>
      </c>
      <c r="B60" s="22">
        <v>46174</v>
      </c>
      <c r="C60" s="35"/>
      <c r="D60" s="23">
        <f t="shared" si="157"/>
        <v>23100</v>
      </c>
      <c r="E60" s="14">
        <f>ROUND(VLOOKUP(B60,$AM$14:$AN$36,2)*(D60),0)</f>
        <v>13860</v>
      </c>
      <c r="F60" s="14">
        <f t="shared" si="148"/>
        <v>4620</v>
      </c>
      <c r="G60" s="14">
        <v>120</v>
      </c>
      <c r="H60" s="14">
        <f t="shared" si="158"/>
        <v>1350</v>
      </c>
      <c r="I60" s="14">
        <f t="shared" si="149"/>
        <v>43050</v>
      </c>
      <c r="J60" s="14">
        <f t="shared" si="159"/>
        <v>5174</v>
      </c>
      <c r="K60" s="14">
        <f t="shared" si="160"/>
        <v>3696</v>
      </c>
      <c r="L60" s="14">
        <v>200</v>
      </c>
      <c r="M60" s="14">
        <f t="shared" si="150"/>
        <v>23100</v>
      </c>
      <c r="N60" s="14">
        <f>ROUND(VLOOKUP(B60,$AK$14:$AL$36,2)*(M60),0)</f>
        <v>13398</v>
      </c>
      <c r="O60" s="14">
        <f t="shared" si="151"/>
        <v>4620</v>
      </c>
      <c r="P60" s="14">
        <f t="shared" si="152"/>
        <v>120</v>
      </c>
      <c r="Q60" s="14">
        <f t="shared" si="153"/>
        <v>1350</v>
      </c>
      <c r="R60" s="14">
        <f t="shared" si="154"/>
        <v>42588</v>
      </c>
      <c r="S60" s="14">
        <f t="shared" si="161"/>
        <v>5110</v>
      </c>
      <c r="T60" s="14">
        <f t="shared" si="162"/>
        <v>3650</v>
      </c>
      <c r="U60" s="14">
        <v>200</v>
      </c>
      <c r="V60" s="14">
        <f t="shared" si="140"/>
        <v>0</v>
      </c>
      <c r="W60" s="14">
        <f t="shared" si="141"/>
        <v>462</v>
      </c>
      <c r="X60" s="14">
        <f t="shared" si="155"/>
        <v>0</v>
      </c>
      <c r="Y60" s="14">
        <f t="shared" si="142"/>
        <v>0</v>
      </c>
      <c r="Z60" s="14">
        <f t="shared" si="143"/>
        <v>0</v>
      </c>
      <c r="AA60" s="14">
        <f t="shared" si="144"/>
        <v>462</v>
      </c>
      <c r="AB60" s="14">
        <f t="shared" si="145"/>
        <v>64</v>
      </c>
      <c r="AC60" s="14">
        <f t="shared" si="146"/>
        <v>46</v>
      </c>
      <c r="AD60" s="14">
        <f t="shared" si="147"/>
        <v>0</v>
      </c>
      <c r="AE60" s="18">
        <f t="shared" si="156"/>
        <v>416</v>
      </c>
      <c r="AF60" s="2"/>
      <c r="AG60" s="8"/>
      <c r="AH60" s="8"/>
      <c r="AI60" s="2"/>
      <c r="AJ60" s="2"/>
      <c r="AK60" s="2"/>
      <c r="AL60" s="2"/>
      <c r="AM60" s="2"/>
      <c r="AN60" s="2"/>
    </row>
    <row r="61" spans="1:40" s="7" customFormat="1" ht="24.75" customHeight="1" thickBot="1" x14ac:dyDescent="0.4">
      <c r="A61" s="21">
        <v>7</v>
      </c>
      <c r="B61" s="22">
        <v>46204</v>
      </c>
      <c r="C61" s="34"/>
      <c r="D61" s="54">
        <f>+IF(B54=DATE(2026,7,1), IF(CEILING(D60*3%,100)-ROUND(D60*3%,0)&lt;=50, CEILING(D60*3%,100), CEILING(D60*3%,100)-100)+D60, IF(B54=DATE(2026,1,1), D60, 0))</f>
        <v>23800</v>
      </c>
      <c r="E61" s="14">
        <f>ROUND(VLOOKUP(B61,$AM$14:$AN$36,2)*(D61),0)</f>
        <v>14280</v>
      </c>
      <c r="F61" s="14">
        <f t="shared" si="148"/>
        <v>4760</v>
      </c>
      <c r="G61" s="14">
        <v>120</v>
      </c>
      <c r="H61" s="14">
        <f t="shared" si="158"/>
        <v>1350</v>
      </c>
      <c r="I61" s="14">
        <f t="shared" si="149"/>
        <v>44310</v>
      </c>
      <c r="J61" s="14">
        <f>+IF($AH$6="No",0,ROUND((D61+E61)*0.14,0))</f>
        <v>5331</v>
      </c>
      <c r="K61" s="14">
        <f>+IF($AH$6="No",0,ROUND((D61+E61)*0.1,0))</f>
        <v>3808</v>
      </c>
      <c r="L61" s="14">
        <v>200</v>
      </c>
      <c r="M61" s="14">
        <f t="shared" si="150"/>
        <v>23800</v>
      </c>
      <c r="N61" s="14">
        <f>ROUND(VLOOKUP(B61,$AK$14:$AL$36,2)*(M61),0)</f>
        <v>13804</v>
      </c>
      <c r="O61" s="14">
        <f t="shared" si="151"/>
        <v>4760</v>
      </c>
      <c r="P61" s="14">
        <f t="shared" si="152"/>
        <v>120</v>
      </c>
      <c r="Q61" s="14">
        <f t="shared" si="153"/>
        <v>1350</v>
      </c>
      <c r="R61" s="14">
        <f t="shared" si="154"/>
        <v>43834</v>
      </c>
      <c r="S61" s="14">
        <f>+IF($AH$6="No",0,ROUND((M61+N61)*0.14,0))</f>
        <v>5265</v>
      </c>
      <c r="T61" s="14">
        <f>+IF($AH$6="No",0,ROUND((M61+N61)*0.1,0))</f>
        <v>3760</v>
      </c>
      <c r="U61" s="14">
        <v>200</v>
      </c>
      <c r="V61" s="14">
        <f t="shared" si="140"/>
        <v>0</v>
      </c>
      <c r="W61" s="14">
        <f t="shared" si="141"/>
        <v>476</v>
      </c>
      <c r="X61" s="14">
        <f t="shared" si="155"/>
        <v>0</v>
      </c>
      <c r="Y61" s="14">
        <f t="shared" si="142"/>
        <v>0</v>
      </c>
      <c r="Z61" s="14">
        <f t="shared" si="143"/>
        <v>0</v>
      </c>
      <c r="AA61" s="14">
        <f t="shared" si="144"/>
        <v>476</v>
      </c>
      <c r="AB61" s="14">
        <f t="shared" si="145"/>
        <v>66</v>
      </c>
      <c r="AC61" s="14">
        <f t="shared" si="146"/>
        <v>48</v>
      </c>
      <c r="AD61" s="14">
        <f t="shared" si="147"/>
        <v>0</v>
      </c>
      <c r="AE61" s="18">
        <f t="shared" si="156"/>
        <v>428</v>
      </c>
      <c r="AF61" s="2"/>
      <c r="AG61" s="8"/>
      <c r="AH61" s="8"/>
      <c r="AI61" s="2"/>
      <c r="AJ61" s="2"/>
      <c r="AK61" s="2"/>
      <c r="AL61" s="2"/>
      <c r="AM61" s="2"/>
      <c r="AN61" s="2"/>
    </row>
    <row r="62" spans="1:40" s="7" customFormat="1" ht="24.75" customHeight="1" thickBot="1" x14ac:dyDescent="0.25">
      <c r="A62" s="63" t="s">
        <v>1</v>
      </c>
      <c r="B62" s="64"/>
      <c r="C62" s="65"/>
      <c r="D62" s="36">
        <f t="shared" ref="D62:AE62" si="163">SUM(D55:D61)</f>
        <v>162400</v>
      </c>
      <c r="E62" s="36">
        <f t="shared" si="163"/>
        <v>97440</v>
      </c>
      <c r="F62" s="36">
        <f t="shared" si="163"/>
        <v>32480</v>
      </c>
      <c r="G62" s="36">
        <f t="shared" si="163"/>
        <v>840</v>
      </c>
      <c r="H62" s="36">
        <f t="shared" si="163"/>
        <v>9450</v>
      </c>
      <c r="I62" s="36">
        <f t="shared" si="163"/>
        <v>302610</v>
      </c>
      <c r="J62" s="36">
        <f t="shared" si="163"/>
        <v>36375</v>
      </c>
      <c r="K62" s="36">
        <f t="shared" si="163"/>
        <v>25984</v>
      </c>
      <c r="L62" s="36">
        <f t="shared" si="163"/>
        <v>1400</v>
      </c>
      <c r="M62" s="36">
        <f t="shared" si="163"/>
        <v>162400</v>
      </c>
      <c r="N62" s="36">
        <f t="shared" si="163"/>
        <v>94192</v>
      </c>
      <c r="O62" s="36">
        <f t="shared" si="163"/>
        <v>32480</v>
      </c>
      <c r="P62" s="36">
        <f t="shared" si="163"/>
        <v>840</v>
      </c>
      <c r="Q62" s="36">
        <f t="shared" si="163"/>
        <v>9450</v>
      </c>
      <c r="R62" s="36">
        <f t="shared" si="163"/>
        <v>299362</v>
      </c>
      <c r="S62" s="36">
        <f t="shared" si="163"/>
        <v>35925</v>
      </c>
      <c r="T62" s="36">
        <f t="shared" si="163"/>
        <v>25660</v>
      </c>
      <c r="U62" s="36">
        <f t="shared" si="163"/>
        <v>1400</v>
      </c>
      <c r="V62" s="36">
        <f t="shared" si="163"/>
        <v>0</v>
      </c>
      <c r="W62" s="36">
        <f t="shared" si="163"/>
        <v>3248</v>
      </c>
      <c r="X62" s="36">
        <f t="shared" si="163"/>
        <v>0</v>
      </c>
      <c r="Y62" s="36">
        <f t="shared" si="163"/>
        <v>0</v>
      </c>
      <c r="Z62" s="36">
        <f t="shared" si="163"/>
        <v>0</v>
      </c>
      <c r="AA62" s="36">
        <f t="shared" si="163"/>
        <v>3248</v>
      </c>
      <c r="AB62" s="36">
        <f t="shared" si="163"/>
        <v>450</v>
      </c>
      <c r="AC62" s="36">
        <f t="shared" si="163"/>
        <v>324</v>
      </c>
      <c r="AD62" s="36">
        <f t="shared" si="163"/>
        <v>0</v>
      </c>
      <c r="AE62" s="37">
        <f t="shared" si="163"/>
        <v>2924</v>
      </c>
      <c r="AF62" s="2"/>
      <c r="AG62" s="2"/>
      <c r="AH62" s="2"/>
      <c r="AI62" s="2"/>
      <c r="AJ62" s="2"/>
      <c r="AK62" s="2"/>
      <c r="AL62" s="2"/>
      <c r="AM62" s="2"/>
      <c r="AN62" s="2"/>
    </row>
    <row r="63" spans="1:40" s="7" customFormat="1" ht="14.25" customHeight="1" thickBot="1" x14ac:dyDescent="0.25">
      <c r="A63" s="53"/>
      <c r="B63" s="42"/>
      <c r="C63" s="42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59"/>
      <c r="AF63" s="2"/>
      <c r="AG63" s="8"/>
      <c r="AH63" s="8"/>
      <c r="AI63" s="2"/>
      <c r="AJ63" s="2"/>
      <c r="AK63" s="2"/>
      <c r="AL63" s="2"/>
      <c r="AM63" s="2"/>
      <c r="AN63" s="2"/>
    </row>
    <row r="64" spans="1:40" s="7" customFormat="1" ht="19.5" customHeight="1" x14ac:dyDescent="0.2">
      <c r="A64" s="51">
        <v>7</v>
      </c>
      <c r="B64" s="50">
        <v>46204</v>
      </c>
      <c r="C64" s="29"/>
      <c r="D64" s="8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1"/>
      <c r="AB64" s="61"/>
      <c r="AC64" s="61"/>
      <c r="AD64" s="61"/>
      <c r="AE64" s="62"/>
      <c r="AF64" s="2"/>
      <c r="AG64" s="8"/>
      <c r="AH64" s="8"/>
      <c r="AI64" s="2"/>
      <c r="AJ64" s="2"/>
      <c r="AK64" s="2"/>
      <c r="AL64" s="2"/>
      <c r="AM64" s="2"/>
      <c r="AN64" s="2"/>
    </row>
    <row r="65" spans="1:40" s="7" customFormat="1" ht="24.75" customHeight="1" x14ac:dyDescent="0.35">
      <c r="A65" s="21">
        <v>1</v>
      </c>
      <c r="B65" s="22">
        <v>46023</v>
      </c>
      <c r="C65" s="34"/>
      <c r="D65" s="23">
        <v>23100</v>
      </c>
      <c r="E65" s="14">
        <f>ROUND(VLOOKUP(B65,$AM$14:$AN$36,2)*(D65),0)</f>
        <v>13860</v>
      </c>
      <c r="F65" s="14">
        <f>+IF(AND($AG$5=10%,D65*(10%)&lt;=1800),1800,IF(AND($AG$5=20%,D65*(20%)&lt;=3600),3600,IF(AND($AG$5=30%,D65*(30%)&lt;=5400),5400,D65*($AG$5))))</f>
        <v>4620</v>
      </c>
      <c r="G65" s="14">
        <v>120</v>
      </c>
      <c r="H65" s="14">
        <v>1350</v>
      </c>
      <c r="I65" s="14">
        <f>+D65+E65+F65+G65+H65</f>
        <v>43050</v>
      </c>
      <c r="J65" s="14">
        <f>+IF($AH$6="No",0,ROUND((D65+E65)*0.14,0))</f>
        <v>5174</v>
      </c>
      <c r="K65" s="14">
        <f>+IF($AH$6="No",0,ROUND((D65+E65)*0.1,0))</f>
        <v>3696</v>
      </c>
      <c r="L65" s="14">
        <v>200</v>
      </c>
      <c r="M65" s="14">
        <f>+D65</f>
        <v>23100</v>
      </c>
      <c r="N65" s="14">
        <f>ROUND(VLOOKUP(B65,$AK$14:$AL$36,2)*(M65),0)</f>
        <v>13398</v>
      </c>
      <c r="O65" s="14">
        <f>+IF(AND($AG$5=10%,M65*(10%)&lt;=1800),1800,IF(AND($AG$5=20%,M65*(20%)&lt;=3600),3600,IF(AND($AG$5=30%,M65*(30%)&lt;=5400),5400,M65*($AG$5))))</f>
        <v>4620</v>
      </c>
      <c r="P65" s="14">
        <f>+G65</f>
        <v>120</v>
      </c>
      <c r="Q65" s="14">
        <f>+H65</f>
        <v>1350</v>
      </c>
      <c r="R65" s="14">
        <f>+Q65+P65+O65+N65+M65</f>
        <v>42588</v>
      </c>
      <c r="S65" s="14">
        <f>+IF($AH$6="No",0,ROUND((M65+N65)*0.14,0))</f>
        <v>5110</v>
      </c>
      <c r="T65" s="14">
        <f>+IF($AH$6="No",0,ROUND((M65+N65)*0.1,0))</f>
        <v>3650</v>
      </c>
      <c r="U65" s="14">
        <v>200</v>
      </c>
      <c r="V65" s="14">
        <f t="shared" ref="V65:V71" si="164">+D65-M65</f>
        <v>0</v>
      </c>
      <c r="W65" s="14">
        <f t="shared" ref="W65:W71" si="165">+E65-N65</f>
        <v>462</v>
      </c>
      <c r="X65" s="14">
        <f>+F65-O65</f>
        <v>0</v>
      </c>
      <c r="Y65" s="14">
        <f t="shared" ref="Y65:Y71" si="166">+G65-P65</f>
        <v>0</v>
      </c>
      <c r="Z65" s="14">
        <f t="shared" ref="Z65:Z71" si="167">+H65-Q65</f>
        <v>0</v>
      </c>
      <c r="AA65" s="14">
        <f t="shared" ref="AA65:AA71" si="168">+I65-R65</f>
        <v>462</v>
      </c>
      <c r="AB65" s="14">
        <f t="shared" ref="AB65:AB71" si="169">+J65-S65</f>
        <v>64</v>
      </c>
      <c r="AC65" s="14">
        <f t="shared" ref="AC65:AC71" si="170">+K65-T65</f>
        <v>46</v>
      </c>
      <c r="AD65" s="14">
        <f t="shared" ref="AD65:AD71" si="171">+L65-U65</f>
        <v>0</v>
      </c>
      <c r="AE65" s="18">
        <f>+AA65-AC65-AD65</f>
        <v>416</v>
      </c>
      <c r="AF65" s="2"/>
      <c r="AG65" s="8"/>
      <c r="AH65" s="8"/>
      <c r="AI65" s="2"/>
      <c r="AJ65" s="2"/>
      <c r="AK65" s="2"/>
      <c r="AL65" s="2"/>
      <c r="AM65" s="2"/>
      <c r="AN65" s="2"/>
    </row>
    <row r="66" spans="1:40" s="7" customFormat="1" ht="24.75" customHeight="1" x14ac:dyDescent="0.35">
      <c r="A66" s="21">
        <v>2</v>
      </c>
      <c r="B66" s="22">
        <v>46054</v>
      </c>
      <c r="C66" s="34"/>
      <c r="D66" s="23">
        <f>+D65</f>
        <v>23100</v>
      </c>
      <c r="E66" s="14">
        <f>ROUND(VLOOKUP(B66,$AM$14:$AN$36,2)*(D66),0)</f>
        <v>13860</v>
      </c>
      <c r="F66" s="14">
        <f t="shared" ref="F66:F71" si="172">+IF(AND($AG$5=10%,D66*(10%)&lt;=1800),1800,IF(AND($AG$5=20%,D66*(20%)&lt;=3600),3600,IF(AND($AG$5=30%,D66*(30%)&lt;=5400),5400,D66*($AG$5))))</f>
        <v>4620</v>
      </c>
      <c r="G66" s="14">
        <v>120</v>
      </c>
      <c r="H66" s="14">
        <f>+H65</f>
        <v>1350</v>
      </c>
      <c r="I66" s="14">
        <f t="shared" ref="I66:I71" si="173">+D66+E66+F66+G66+H66</f>
        <v>43050</v>
      </c>
      <c r="J66" s="14">
        <f>+IF($AH$6="No",0,ROUND((D66+E66)*0.14,0))</f>
        <v>5174</v>
      </c>
      <c r="K66" s="14">
        <f>+IF($AH$6="No",0,ROUND((D66+E66)*0.1,0))</f>
        <v>3696</v>
      </c>
      <c r="L66" s="14">
        <v>200</v>
      </c>
      <c r="M66" s="14">
        <f t="shared" ref="M66:M71" si="174">+D66</f>
        <v>23100</v>
      </c>
      <c r="N66" s="14">
        <f>ROUND(VLOOKUP(B66,$AK$14:$AL$36,2)*(M66),0)</f>
        <v>13398</v>
      </c>
      <c r="O66" s="14">
        <f t="shared" ref="O66:O71" si="175">+IF(AND($AG$5=10%,M66*(10%)&lt;=1800),1800,IF(AND($AG$5=20%,M66*(20%)&lt;=3600),3600,IF(AND($AG$5=30%,M66*(30%)&lt;=5400),5400,M66*($AG$5))))</f>
        <v>4620</v>
      </c>
      <c r="P66" s="14">
        <f t="shared" ref="P66:P71" si="176">+G66</f>
        <v>120</v>
      </c>
      <c r="Q66" s="14">
        <f t="shared" ref="Q66:Q71" si="177">+H66</f>
        <v>1350</v>
      </c>
      <c r="R66" s="14">
        <f t="shared" ref="R66:R71" si="178">+Q66+P66+O66+N66+M66</f>
        <v>42588</v>
      </c>
      <c r="S66" s="14">
        <f>+IF($AH$6="No",0,ROUND((M66+N66)*0.14,0))</f>
        <v>5110</v>
      </c>
      <c r="T66" s="14">
        <f>+IF($AH$6="No",0,ROUND((M66+N66)*0.1,0))</f>
        <v>3650</v>
      </c>
      <c r="U66" s="14">
        <v>200</v>
      </c>
      <c r="V66" s="14">
        <f t="shared" si="164"/>
        <v>0</v>
      </c>
      <c r="W66" s="14">
        <f t="shared" si="165"/>
        <v>462</v>
      </c>
      <c r="X66" s="14">
        <f t="shared" ref="X66:X71" si="179">+F66-O66</f>
        <v>0</v>
      </c>
      <c r="Y66" s="14">
        <f t="shared" si="166"/>
        <v>0</v>
      </c>
      <c r="Z66" s="14">
        <f t="shared" si="167"/>
        <v>0</v>
      </c>
      <c r="AA66" s="14">
        <f t="shared" si="168"/>
        <v>462</v>
      </c>
      <c r="AB66" s="14">
        <f t="shared" si="169"/>
        <v>64</v>
      </c>
      <c r="AC66" s="14">
        <f t="shared" si="170"/>
        <v>46</v>
      </c>
      <c r="AD66" s="14">
        <f t="shared" si="171"/>
        <v>0</v>
      </c>
      <c r="AE66" s="18">
        <f t="shared" ref="AE66:AE71" si="180">+AA66-AC66-AD66</f>
        <v>416</v>
      </c>
      <c r="AF66" s="2"/>
      <c r="AG66" s="2"/>
      <c r="AH66" s="2"/>
      <c r="AI66" s="2"/>
      <c r="AJ66" s="2"/>
      <c r="AK66" s="2"/>
      <c r="AL66" s="2"/>
      <c r="AM66" s="2"/>
      <c r="AN66" s="2"/>
    </row>
    <row r="67" spans="1:40" ht="24.75" customHeight="1" x14ac:dyDescent="0.35">
      <c r="A67" s="21">
        <v>3</v>
      </c>
      <c r="B67" s="22">
        <v>46082</v>
      </c>
      <c r="C67" s="34"/>
      <c r="D67" s="23">
        <f t="shared" ref="D67:D70" si="181">+D66</f>
        <v>23100</v>
      </c>
      <c r="E67" s="14">
        <f>ROUND(VLOOKUP(B67,$AM$14:$AN$36,2)*(D67),0)</f>
        <v>13860</v>
      </c>
      <c r="F67" s="14">
        <f t="shared" si="172"/>
        <v>4620</v>
      </c>
      <c r="G67" s="14">
        <v>120</v>
      </c>
      <c r="H67" s="14">
        <f t="shared" ref="H67:H71" si="182">+H66</f>
        <v>1350</v>
      </c>
      <c r="I67" s="14">
        <f t="shared" si="173"/>
        <v>43050</v>
      </c>
      <c r="J67" s="14">
        <f t="shared" ref="J67:J70" si="183">+IF($AH$6="No",0,ROUND((D67+E67)*0.14,0))</f>
        <v>5174</v>
      </c>
      <c r="K67" s="14">
        <f t="shared" ref="K67:K70" si="184">+IF($AH$6="No",0,ROUND((D67+E67)*0.1,0))</f>
        <v>3696</v>
      </c>
      <c r="L67" s="14">
        <v>200</v>
      </c>
      <c r="M67" s="14">
        <f t="shared" si="174"/>
        <v>23100</v>
      </c>
      <c r="N67" s="14">
        <f>ROUND(VLOOKUP(B67,$AK$14:$AL$36,2)*(M67),0)</f>
        <v>13398</v>
      </c>
      <c r="O67" s="14">
        <f t="shared" si="175"/>
        <v>4620</v>
      </c>
      <c r="P67" s="14">
        <f t="shared" si="176"/>
        <v>120</v>
      </c>
      <c r="Q67" s="14">
        <f t="shared" si="177"/>
        <v>1350</v>
      </c>
      <c r="R67" s="14">
        <f t="shared" si="178"/>
        <v>42588</v>
      </c>
      <c r="S67" s="14">
        <f t="shared" ref="S67:S70" si="185">+IF($AH$6="No",0,ROUND((M67+N67)*0.14,0))</f>
        <v>5110</v>
      </c>
      <c r="T67" s="14">
        <f t="shared" ref="T67:T70" si="186">+IF($AH$6="No",0,ROUND((M67+N67)*0.1,0))</f>
        <v>3650</v>
      </c>
      <c r="U67" s="14">
        <v>200</v>
      </c>
      <c r="V67" s="14">
        <f t="shared" si="164"/>
        <v>0</v>
      </c>
      <c r="W67" s="14">
        <f t="shared" si="165"/>
        <v>462</v>
      </c>
      <c r="X67" s="14">
        <f t="shared" si="179"/>
        <v>0</v>
      </c>
      <c r="Y67" s="14">
        <f t="shared" si="166"/>
        <v>0</v>
      </c>
      <c r="Z67" s="14">
        <f t="shared" si="167"/>
        <v>0</v>
      </c>
      <c r="AA67" s="14">
        <f t="shared" si="168"/>
        <v>462</v>
      </c>
      <c r="AB67" s="14">
        <f t="shared" si="169"/>
        <v>64</v>
      </c>
      <c r="AC67" s="14">
        <f t="shared" si="170"/>
        <v>46</v>
      </c>
      <c r="AD67" s="14">
        <f t="shared" si="171"/>
        <v>0</v>
      </c>
      <c r="AE67" s="18">
        <f t="shared" si="180"/>
        <v>416</v>
      </c>
    </row>
    <row r="68" spans="1:40" ht="24.75" customHeight="1" x14ac:dyDescent="0.35">
      <c r="A68" s="21">
        <v>4</v>
      </c>
      <c r="B68" s="22">
        <v>46113</v>
      </c>
      <c r="C68" s="34"/>
      <c r="D68" s="23">
        <f t="shared" si="181"/>
        <v>23100</v>
      </c>
      <c r="E68" s="14">
        <f>ROUND(VLOOKUP(B68,$AM$14:$AN$36,2)*(D68),0)</f>
        <v>13860</v>
      </c>
      <c r="F68" s="14">
        <f t="shared" si="172"/>
        <v>4620</v>
      </c>
      <c r="G68" s="14">
        <v>120</v>
      </c>
      <c r="H68" s="14">
        <f t="shared" si="182"/>
        <v>1350</v>
      </c>
      <c r="I68" s="14">
        <f t="shared" si="173"/>
        <v>43050</v>
      </c>
      <c r="J68" s="14">
        <f t="shared" si="183"/>
        <v>5174</v>
      </c>
      <c r="K68" s="14">
        <f t="shared" si="184"/>
        <v>3696</v>
      </c>
      <c r="L68" s="14">
        <v>200</v>
      </c>
      <c r="M68" s="14">
        <f t="shared" si="174"/>
        <v>23100</v>
      </c>
      <c r="N68" s="14">
        <f>ROUND(VLOOKUP(B68,$AK$14:$AL$36,2)*(M68),0)</f>
        <v>13398</v>
      </c>
      <c r="O68" s="14">
        <f t="shared" si="175"/>
        <v>4620</v>
      </c>
      <c r="P68" s="14">
        <f t="shared" si="176"/>
        <v>120</v>
      </c>
      <c r="Q68" s="14">
        <f t="shared" si="177"/>
        <v>1350</v>
      </c>
      <c r="R68" s="14">
        <f t="shared" si="178"/>
        <v>42588</v>
      </c>
      <c r="S68" s="14">
        <f t="shared" si="185"/>
        <v>5110</v>
      </c>
      <c r="T68" s="14">
        <f t="shared" si="186"/>
        <v>3650</v>
      </c>
      <c r="U68" s="14">
        <v>200</v>
      </c>
      <c r="V68" s="14">
        <f t="shared" si="164"/>
        <v>0</v>
      </c>
      <c r="W68" s="14">
        <f t="shared" si="165"/>
        <v>462</v>
      </c>
      <c r="X68" s="14">
        <f t="shared" si="179"/>
        <v>0</v>
      </c>
      <c r="Y68" s="14">
        <f t="shared" si="166"/>
        <v>0</v>
      </c>
      <c r="Z68" s="14">
        <f t="shared" si="167"/>
        <v>0</v>
      </c>
      <c r="AA68" s="14">
        <f t="shared" si="168"/>
        <v>462</v>
      </c>
      <c r="AB68" s="14">
        <f t="shared" si="169"/>
        <v>64</v>
      </c>
      <c r="AC68" s="14">
        <f t="shared" si="170"/>
        <v>46</v>
      </c>
      <c r="AD68" s="14">
        <f t="shared" si="171"/>
        <v>0</v>
      </c>
      <c r="AE68" s="18">
        <f t="shared" si="180"/>
        <v>416</v>
      </c>
    </row>
    <row r="69" spans="1:40" ht="24.75" customHeight="1" x14ac:dyDescent="0.35">
      <c r="A69" s="21">
        <v>5</v>
      </c>
      <c r="B69" s="22">
        <v>46143</v>
      </c>
      <c r="C69" s="34"/>
      <c r="D69" s="23">
        <f t="shared" si="181"/>
        <v>23100</v>
      </c>
      <c r="E69" s="14">
        <f>ROUND(VLOOKUP(B69,$AM$14:$AN$36,2)*(D69),0)</f>
        <v>13860</v>
      </c>
      <c r="F69" s="14">
        <f t="shared" si="172"/>
        <v>4620</v>
      </c>
      <c r="G69" s="14">
        <v>120</v>
      </c>
      <c r="H69" s="14">
        <f t="shared" si="182"/>
        <v>1350</v>
      </c>
      <c r="I69" s="14">
        <f t="shared" si="173"/>
        <v>43050</v>
      </c>
      <c r="J69" s="14">
        <f t="shared" si="183"/>
        <v>5174</v>
      </c>
      <c r="K69" s="14">
        <f t="shared" si="184"/>
        <v>3696</v>
      </c>
      <c r="L69" s="14">
        <v>200</v>
      </c>
      <c r="M69" s="14">
        <f t="shared" si="174"/>
        <v>23100</v>
      </c>
      <c r="N69" s="14">
        <f>ROUND(VLOOKUP(B69,$AK$14:$AL$36,2)*(M69),0)</f>
        <v>13398</v>
      </c>
      <c r="O69" s="14">
        <f t="shared" si="175"/>
        <v>4620</v>
      </c>
      <c r="P69" s="14">
        <f t="shared" si="176"/>
        <v>120</v>
      </c>
      <c r="Q69" s="14">
        <f t="shared" si="177"/>
        <v>1350</v>
      </c>
      <c r="R69" s="14">
        <f t="shared" si="178"/>
        <v>42588</v>
      </c>
      <c r="S69" s="14">
        <f t="shared" si="185"/>
        <v>5110</v>
      </c>
      <c r="T69" s="14">
        <f t="shared" si="186"/>
        <v>3650</v>
      </c>
      <c r="U69" s="14">
        <v>200</v>
      </c>
      <c r="V69" s="14">
        <f t="shared" si="164"/>
        <v>0</v>
      </c>
      <c r="W69" s="14">
        <f t="shared" si="165"/>
        <v>462</v>
      </c>
      <c r="X69" s="14">
        <f t="shared" si="179"/>
        <v>0</v>
      </c>
      <c r="Y69" s="14">
        <f t="shared" si="166"/>
        <v>0</v>
      </c>
      <c r="Z69" s="14">
        <f t="shared" si="167"/>
        <v>0</v>
      </c>
      <c r="AA69" s="14">
        <f t="shared" si="168"/>
        <v>462</v>
      </c>
      <c r="AB69" s="14">
        <f t="shared" si="169"/>
        <v>64</v>
      </c>
      <c r="AC69" s="14">
        <f t="shared" si="170"/>
        <v>46</v>
      </c>
      <c r="AD69" s="14">
        <f t="shared" si="171"/>
        <v>0</v>
      </c>
      <c r="AE69" s="18">
        <f t="shared" si="180"/>
        <v>416</v>
      </c>
    </row>
    <row r="70" spans="1:40" ht="24.75" customHeight="1" x14ac:dyDescent="0.2">
      <c r="A70" s="21">
        <v>6</v>
      </c>
      <c r="B70" s="22">
        <v>46174</v>
      </c>
      <c r="C70" s="35"/>
      <c r="D70" s="23">
        <f t="shared" si="181"/>
        <v>23100</v>
      </c>
      <c r="E70" s="14">
        <f>ROUND(VLOOKUP(B70,$AM$14:$AN$36,2)*(D70),0)</f>
        <v>13860</v>
      </c>
      <c r="F70" s="14">
        <f t="shared" si="172"/>
        <v>4620</v>
      </c>
      <c r="G70" s="14">
        <v>120</v>
      </c>
      <c r="H70" s="14">
        <f t="shared" si="182"/>
        <v>1350</v>
      </c>
      <c r="I70" s="14">
        <f t="shared" si="173"/>
        <v>43050</v>
      </c>
      <c r="J70" s="14">
        <f t="shared" si="183"/>
        <v>5174</v>
      </c>
      <c r="K70" s="14">
        <f t="shared" si="184"/>
        <v>3696</v>
      </c>
      <c r="L70" s="14">
        <v>200</v>
      </c>
      <c r="M70" s="14">
        <f t="shared" si="174"/>
        <v>23100</v>
      </c>
      <c r="N70" s="14">
        <f>ROUND(VLOOKUP(B70,$AK$14:$AL$36,2)*(M70),0)</f>
        <v>13398</v>
      </c>
      <c r="O70" s="14">
        <f t="shared" si="175"/>
        <v>4620</v>
      </c>
      <c r="P70" s="14">
        <f t="shared" si="176"/>
        <v>120</v>
      </c>
      <c r="Q70" s="14">
        <f t="shared" si="177"/>
        <v>1350</v>
      </c>
      <c r="R70" s="14">
        <f t="shared" si="178"/>
        <v>42588</v>
      </c>
      <c r="S70" s="14">
        <f t="shared" si="185"/>
        <v>5110</v>
      </c>
      <c r="T70" s="14">
        <f t="shared" si="186"/>
        <v>3650</v>
      </c>
      <c r="U70" s="14">
        <v>200</v>
      </c>
      <c r="V70" s="14">
        <f t="shared" si="164"/>
        <v>0</v>
      </c>
      <c r="W70" s="14">
        <f t="shared" si="165"/>
        <v>462</v>
      </c>
      <c r="X70" s="14">
        <f t="shared" si="179"/>
        <v>0</v>
      </c>
      <c r="Y70" s="14">
        <f t="shared" si="166"/>
        <v>0</v>
      </c>
      <c r="Z70" s="14">
        <f t="shared" si="167"/>
        <v>0</v>
      </c>
      <c r="AA70" s="14">
        <f t="shared" si="168"/>
        <v>462</v>
      </c>
      <c r="AB70" s="14">
        <f t="shared" si="169"/>
        <v>64</v>
      </c>
      <c r="AC70" s="14">
        <f t="shared" si="170"/>
        <v>46</v>
      </c>
      <c r="AD70" s="14">
        <f t="shared" si="171"/>
        <v>0</v>
      </c>
      <c r="AE70" s="18">
        <f t="shared" si="180"/>
        <v>416</v>
      </c>
    </row>
    <row r="71" spans="1:40" ht="24.75" customHeight="1" thickBot="1" x14ac:dyDescent="0.4">
      <c r="A71" s="21">
        <v>7</v>
      </c>
      <c r="B71" s="22">
        <v>46204</v>
      </c>
      <c r="C71" s="34"/>
      <c r="D71" s="54">
        <f>+IF(B64=DATE(2026,7,1), IF(CEILING(D70*3%,100)-ROUND(D70*3%,0)&lt;=50, CEILING(D70*3%,100), CEILING(D70*3%,100)-100)+D70, IF(B64=DATE(2026,1,1), D70, 0))</f>
        <v>23800</v>
      </c>
      <c r="E71" s="14">
        <f>ROUND(VLOOKUP(B71,$AM$14:$AN$36,2)*(D71),0)</f>
        <v>14280</v>
      </c>
      <c r="F71" s="14">
        <f t="shared" si="172"/>
        <v>4760</v>
      </c>
      <c r="G71" s="14">
        <v>120</v>
      </c>
      <c r="H71" s="14">
        <f t="shared" si="182"/>
        <v>1350</v>
      </c>
      <c r="I71" s="14">
        <f t="shared" si="173"/>
        <v>44310</v>
      </c>
      <c r="J71" s="14">
        <f>+IF($AH$6="No",0,ROUND((D71+E71)*0.14,0))</f>
        <v>5331</v>
      </c>
      <c r="K71" s="14">
        <f>+IF($AH$6="No",0,ROUND((D71+E71)*0.1,0))</f>
        <v>3808</v>
      </c>
      <c r="L71" s="14">
        <v>200</v>
      </c>
      <c r="M71" s="14">
        <f t="shared" si="174"/>
        <v>23800</v>
      </c>
      <c r="N71" s="14">
        <f>ROUND(VLOOKUP(B71,$AK$14:$AL$36,2)*(M71),0)</f>
        <v>13804</v>
      </c>
      <c r="O71" s="14">
        <f t="shared" si="175"/>
        <v>4760</v>
      </c>
      <c r="P71" s="14">
        <f t="shared" si="176"/>
        <v>120</v>
      </c>
      <c r="Q71" s="14">
        <f t="shared" si="177"/>
        <v>1350</v>
      </c>
      <c r="R71" s="14">
        <f t="shared" si="178"/>
        <v>43834</v>
      </c>
      <c r="S71" s="14">
        <f>+IF($AH$6="No",0,ROUND((M71+N71)*0.14,0))</f>
        <v>5265</v>
      </c>
      <c r="T71" s="14">
        <f>+IF($AH$6="No",0,ROUND((M71+N71)*0.1,0))</f>
        <v>3760</v>
      </c>
      <c r="U71" s="14">
        <v>200</v>
      </c>
      <c r="V71" s="14">
        <f t="shared" si="164"/>
        <v>0</v>
      </c>
      <c r="W71" s="14">
        <f t="shared" si="165"/>
        <v>476</v>
      </c>
      <c r="X71" s="14">
        <f t="shared" si="179"/>
        <v>0</v>
      </c>
      <c r="Y71" s="14">
        <f t="shared" si="166"/>
        <v>0</v>
      </c>
      <c r="Z71" s="14">
        <f t="shared" si="167"/>
        <v>0</v>
      </c>
      <c r="AA71" s="14">
        <f t="shared" si="168"/>
        <v>476</v>
      </c>
      <c r="AB71" s="14">
        <f t="shared" si="169"/>
        <v>66</v>
      </c>
      <c r="AC71" s="14">
        <f t="shared" si="170"/>
        <v>48</v>
      </c>
      <c r="AD71" s="14">
        <f t="shared" si="171"/>
        <v>0</v>
      </c>
      <c r="AE71" s="18">
        <f t="shared" si="180"/>
        <v>428</v>
      </c>
    </row>
    <row r="72" spans="1:40" ht="24.75" customHeight="1" thickBot="1" x14ac:dyDescent="0.25">
      <c r="A72" s="63" t="s">
        <v>1</v>
      </c>
      <c r="B72" s="64"/>
      <c r="C72" s="65"/>
      <c r="D72" s="36">
        <f t="shared" ref="D72:AE72" si="187">SUM(D65:D71)</f>
        <v>162400</v>
      </c>
      <c r="E72" s="36">
        <f t="shared" si="187"/>
        <v>97440</v>
      </c>
      <c r="F72" s="36">
        <f t="shared" si="187"/>
        <v>32480</v>
      </c>
      <c r="G72" s="36">
        <f t="shared" si="187"/>
        <v>840</v>
      </c>
      <c r="H72" s="36">
        <f t="shared" si="187"/>
        <v>9450</v>
      </c>
      <c r="I72" s="36">
        <f t="shared" si="187"/>
        <v>302610</v>
      </c>
      <c r="J72" s="36">
        <f t="shared" si="187"/>
        <v>36375</v>
      </c>
      <c r="K72" s="36">
        <f t="shared" si="187"/>
        <v>25984</v>
      </c>
      <c r="L72" s="36">
        <f t="shared" si="187"/>
        <v>1400</v>
      </c>
      <c r="M72" s="36">
        <f t="shared" si="187"/>
        <v>162400</v>
      </c>
      <c r="N72" s="36">
        <f t="shared" si="187"/>
        <v>94192</v>
      </c>
      <c r="O72" s="36">
        <f t="shared" si="187"/>
        <v>32480</v>
      </c>
      <c r="P72" s="36">
        <f t="shared" si="187"/>
        <v>840</v>
      </c>
      <c r="Q72" s="36">
        <f t="shared" si="187"/>
        <v>9450</v>
      </c>
      <c r="R72" s="36">
        <f t="shared" si="187"/>
        <v>299362</v>
      </c>
      <c r="S72" s="36">
        <f t="shared" si="187"/>
        <v>35925</v>
      </c>
      <c r="T72" s="36">
        <f t="shared" si="187"/>
        <v>25660</v>
      </c>
      <c r="U72" s="36">
        <f t="shared" si="187"/>
        <v>1400</v>
      </c>
      <c r="V72" s="36">
        <f t="shared" si="187"/>
        <v>0</v>
      </c>
      <c r="W72" s="36">
        <f t="shared" si="187"/>
        <v>3248</v>
      </c>
      <c r="X72" s="36">
        <f t="shared" si="187"/>
        <v>0</v>
      </c>
      <c r="Y72" s="36">
        <f t="shared" si="187"/>
        <v>0</v>
      </c>
      <c r="Z72" s="36">
        <f t="shared" si="187"/>
        <v>0</v>
      </c>
      <c r="AA72" s="36">
        <f t="shared" si="187"/>
        <v>3248</v>
      </c>
      <c r="AB72" s="36">
        <f t="shared" si="187"/>
        <v>450</v>
      </c>
      <c r="AC72" s="36">
        <f t="shared" si="187"/>
        <v>324</v>
      </c>
      <c r="AD72" s="36">
        <f t="shared" si="187"/>
        <v>0</v>
      </c>
      <c r="AE72" s="37">
        <f t="shared" si="187"/>
        <v>2924</v>
      </c>
    </row>
    <row r="73" spans="1:40" ht="24.75" customHeight="1" thickBot="1" x14ac:dyDescent="0.25">
      <c r="A73" s="83" t="s">
        <v>30</v>
      </c>
      <c r="B73" s="84"/>
      <c r="C73" s="84"/>
      <c r="D73" s="36">
        <f>+D72+D62+D52+D43+D33+D23+D13</f>
        <v>1136800</v>
      </c>
      <c r="E73" s="36">
        <f t="shared" ref="E73:AE73" si="188">+E72+E62+E52+E43+E33+E23+E13</f>
        <v>682080</v>
      </c>
      <c r="F73" s="36">
        <f t="shared" si="188"/>
        <v>227360</v>
      </c>
      <c r="G73" s="36">
        <f t="shared" si="188"/>
        <v>5880</v>
      </c>
      <c r="H73" s="36">
        <f t="shared" si="188"/>
        <v>66150</v>
      </c>
      <c r="I73" s="36">
        <f t="shared" si="188"/>
        <v>2118270</v>
      </c>
      <c r="J73" s="36">
        <f t="shared" si="188"/>
        <v>254625</v>
      </c>
      <c r="K73" s="36">
        <f t="shared" si="188"/>
        <v>181888</v>
      </c>
      <c r="L73" s="36">
        <f t="shared" si="188"/>
        <v>9800</v>
      </c>
      <c r="M73" s="36">
        <f t="shared" si="188"/>
        <v>1136800</v>
      </c>
      <c r="N73" s="36">
        <f t="shared" si="188"/>
        <v>659344</v>
      </c>
      <c r="O73" s="36">
        <f t="shared" si="188"/>
        <v>227360</v>
      </c>
      <c r="P73" s="36">
        <f t="shared" si="188"/>
        <v>5880</v>
      </c>
      <c r="Q73" s="36">
        <f t="shared" si="188"/>
        <v>66150</v>
      </c>
      <c r="R73" s="36">
        <f t="shared" si="188"/>
        <v>2095534</v>
      </c>
      <c r="S73" s="36">
        <f t="shared" si="188"/>
        <v>251475</v>
      </c>
      <c r="T73" s="36">
        <f t="shared" si="188"/>
        <v>179620</v>
      </c>
      <c r="U73" s="36">
        <f t="shared" si="188"/>
        <v>9800</v>
      </c>
      <c r="V73" s="36">
        <f t="shared" si="188"/>
        <v>0</v>
      </c>
      <c r="W73" s="36">
        <f t="shared" si="188"/>
        <v>22736</v>
      </c>
      <c r="X73" s="36">
        <f t="shared" si="188"/>
        <v>0</v>
      </c>
      <c r="Y73" s="36">
        <f t="shared" si="188"/>
        <v>0</v>
      </c>
      <c r="Z73" s="36">
        <f t="shared" si="188"/>
        <v>0</v>
      </c>
      <c r="AA73" s="36">
        <f t="shared" si="188"/>
        <v>22736</v>
      </c>
      <c r="AB73" s="36">
        <f t="shared" si="188"/>
        <v>3150</v>
      </c>
      <c r="AC73" s="36">
        <f t="shared" si="188"/>
        <v>2268</v>
      </c>
      <c r="AD73" s="36">
        <f t="shared" si="188"/>
        <v>0</v>
      </c>
      <c r="AE73" s="36">
        <f t="shared" si="188"/>
        <v>20468</v>
      </c>
    </row>
    <row r="74" spans="1:40" ht="33.75" customHeight="1" x14ac:dyDescent="0.4">
      <c r="E74" s="82" t="s">
        <v>22</v>
      </c>
      <c r="F74" s="82"/>
      <c r="G74" s="82"/>
      <c r="H74" s="82"/>
      <c r="I74" s="82"/>
      <c r="J74" s="82"/>
      <c r="K74" s="82"/>
      <c r="L74" s="82"/>
      <c r="M74" s="82"/>
      <c r="N74" s="82"/>
      <c r="O74" s="82"/>
      <c r="P74" s="82"/>
      <c r="Q74" s="82"/>
      <c r="R74" s="82"/>
      <c r="S74" s="82"/>
      <c r="T74" s="82"/>
      <c r="U74" s="82"/>
      <c r="V74" s="82"/>
      <c r="W74" s="82"/>
      <c r="X74" s="60"/>
      <c r="Y74" s="60"/>
      <c r="Z74" s="60"/>
      <c r="AA74" s="60"/>
      <c r="AB74" s="60"/>
      <c r="AC74" s="60"/>
      <c r="AD74" s="60"/>
      <c r="AE74" s="60"/>
    </row>
    <row r="75" spans="1:40" ht="33.75" customHeight="1" x14ac:dyDescent="0.2">
      <c r="E75" s="66" t="s">
        <v>23</v>
      </c>
      <c r="F75" s="66"/>
      <c r="G75" s="66"/>
      <c r="H75" s="66"/>
      <c r="I75" s="66"/>
      <c r="J75" s="66"/>
      <c r="K75" s="66"/>
      <c r="L75" s="66"/>
      <c r="M75" s="66"/>
      <c r="N75" s="66"/>
      <c r="O75" s="66"/>
      <c r="P75" s="66"/>
      <c r="Q75" s="66"/>
      <c r="R75" s="66"/>
      <c r="S75" s="66"/>
      <c r="T75" s="66"/>
      <c r="U75" s="66"/>
      <c r="V75" s="66"/>
      <c r="W75" s="66"/>
      <c r="X75" s="25"/>
      <c r="Y75" s="25"/>
      <c r="Z75" s="25"/>
      <c r="AA75" s="25"/>
      <c r="AB75" s="25"/>
      <c r="AC75" s="25"/>
      <c r="AD75" s="25"/>
      <c r="AE75" s="25"/>
    </row>
    <row r="76" spans="1:40" ht="52.5" customHeight="1" x14ac:dyDescent="0.2"/>
    <row r="77" spans="1:40" ht="33.75" customHeight="1" x14ac:dyDescent="0.2"/>
    <row r="78" spans="1:40" ht="33.75" customHeight="1" x14ac:dyDescent="0.2"/>
    <row r="79" spans="1:40" ht="33.75" customHeight="1" x14ac:dyDescent="0.2"/>
    <row r="80" spans="1:40" ht="33.75" customHeight="1" x14ac:dyDescent="0.2"/>
    <row r="81" ht="33.75" customHeight="1" x14ac:dyDescent="0.2"/>
    <row r="82" ht="33.75" customHeight="1" x14ac:dyDescent="0.2"/>
    <row r="83" ht="32.25" customHeight="1" x14ac:dyDescent="0.2"/>
    <row r="84" ht="6.75" customHeight="1" x14ac:dyDescent="0.2"/>
    <row r="85" ht="33.75" customHeight="1" x14ac:dyDescent="0.2"/>
    <row r="86" ht="33.75" customHeight="1" x14ac:dyDescent="0.2"/>
    <row r="87" ht="33.75" customHeight="1" x14ac:dyDescent="0.2"/>
    <row r="88" ht="9" customHeight="1" x14ac:dyDescent="0.2"/>
    <row r="89" ht="33.75" customHeight="1" x14ac:dyDescent="0.2"/>
    <row r="90" ht="33.75" customHeight="1" x14ac:dyDescent="0.2"/>
    <row r="91" ht="33.75" customHeight="1" x14ac:dyDescent="0.2"/>
    <row r="92" ht="33.75" customHeight="1" x14ac:dyDescent="0.2"/>
    <row r="93" ht="32.25" customHeight="1" x14ac:dyDescent="0.2"/>
    <row r="94" ht="33.75" customHeight="1" x14ac:dyDescent="0.2"/>
    <row r="95" ht="33.75" customHeight="1" x14ac:dyDescent="0.2"/>
    <row r="96" ht="33.75" customHeight="1" x14ac:dyDescent="0.2"/>
    <row r="97" ht="33.75" customHeight="1" x14ac:dyDescent="0.2"/>
    <row r="98" ht="33.75" customHeight="1" x14ac:dyDescent="0.2"/>
    <row r="99" ht="33.75" customHeight="1" x14ac:dyDescent="0.2"/>
    <row r="100" ht="26.25" customHeight="1" x14ac:dyDescent="0.2"/>
    <row r="101" ht="33.75" customHeight="1" x14ac:dyDescent="0.2"/>
    <row r="102" ht="33.75" customHeight="1" x14ac:dyDescent="0.2"/>
    <row r="103" ht="33.75" customHeight="1" x14ac:dyDescent="0.2"/>
    <row r="104" ht="33.75" customHeight="1" x14ac:dyDescent="0.2"/>
    <row r="105" ht="12.75" customHeight="1" x14ac:dyDescent="0.2"/>
    <row r="106" ht="33.75" customHeight="1" x14ac:dyDescent="0.2"/>
    <row r="107" ht="33.75" customHeight="1" x14ac:dyDescent="0.2"/>
    <row r="108" ht="33.75" customHeight="1" x14ac:dyDescent="0.2"/>
    <row r="109" ht="33.75" customHeight="1" x14ac:dyDescent="0.2"/>
    <row r="110" ht="33.75" customHeight="1" x14ac:dyDescent="0.2"/>
    <row r="111" ht="33.75" customHeight="1" x14ac:dyDescent="0.2"/>
    <row r="112" ht="19.5" customHeight="1" x14ac:dyDescent="0.2"/>
    <row r="113" ht="33.75" customHeight="1" x14ac:dyDescent="0.2"/>
    <row r="114" ht="33.75" customHeight="1" x14ac:dyDescent="0.2"/>
    <row r="115" ht="33.75" customHeight="1" x14ac:dyDescent="0.2"/>
    <row r="116" ht="33.75" customHeight="1" x14ac:dyDescent="0.2"/>
    <row r="117" ht="33.75" customHeight="1" x14ac:dyDescent="0.2"/>
    <row r="118" ht="33.75" customHeight="1" x14ac:dyDescent="0.2"/>
    <row r="119" ht="16.5" customHeight="1" x14ac:dyDescent="0.2"/>
    <row r="120" ht="33.75" customHeight="1" x14ac:dyDescent="0.2"/>
    <row r="121" ht="33.75" customHeight="1" x14ac:dyDescent="0.2"/>
    <row r="122" ht="33.75" customHeight="1" x14ac:dyDescent="0.2"/>
    <row r="123" ht="33.75" customHeight="1" x14ac:dyDescent="0.2"/>
    <row r="124" ht="33.75" customHeight="1" x14ac:dyDescent="0.2"/>
    <row r="125" ht="33.75" customHeight="1" x14ac:dyDescent="0.2"/>
    <row r="126" ht="20.25" customHeight="1" x14ac:dyDescent="0.2"/>
    <row r="127" ht="33.75" customHeight="1" x14ac:dyDescent="0.2"/>
    <row r="128" ht="33.75" customHeight="1" x14ac:dyDescent="0.2"/>
    <row r="129" ht="33.75" customHeight="1" x14ac:dyDescent="0.2"/>
    <row r="130" ht="33.75" customHeight="1" x14ac:dyDescent="0.2"/>
    <row r="131" ht="33.75" customHeight="1" x14ac:dyDescent="0.2"/>
    <row r="132" ht="12.75" customHeight="1" x14ac:dyDescent="0.2"/>
    <row r="133" ht="33.75" customHeight="1" x14ac:dyDescent="0.2"/>
    <row r="134" ht="33.75" customHeight="1" x14ac:dyDescent="0.2"/>
    <row r="135" ht="33.75" customHeight="1" x14ac:dyDescent="0.2"/>
    <row r="136" ht="33.75" customHeight="1" x14ac:dyDescent="0.2"/>
    <row r="137" ht="33.75" customHeight="1" x14ac:dyDescent="0.2"/>
    <row r="138" ht="27" customHeight="1" x14ac:dyDescent="0.2"/>
    <row r="139" ht="57.75" customHeight="1" x14ac:dyDescent="0.2"/>
    <row r="140" ht="17.25" hidden="1" customHeight="1" x14ac:dyDescent="0.2"/>
    <row r="141" ht="46.5" customHeight="1" x14ac:dyDescent="0.2"/>
    <row r="142" ht="40.5" customHeight="1" x14ac:dyDescent="0.2"/>
    <row r="143" ht="27.75" customHeight="1" x14ac:dyDescent="0.2"/>
    <row r="144" ht="66" customHeight="1" x14ac:dyDescent="0.2"/>
  </sheetData>
  <dataConsolidate/>
  <mergeCells count="24">
    <mergeCell ref="A1:AE1"/>
    <mergeCell ref="A2:A3"/>
    <mergeCell ref="B2:B3"/>
    <mergeCell ref="C2:C3"/>
    <mergeCell ref="D2:I2"/>
    <mergeCell ref="M2:U2"/>
    <mergeCell ref="V2:Z2"/>
    <mergeCell ref="D5:AE5"/>
    <mergeCell ref="A13:C13"/>
    <mergeCell ref="D15:AE15"/>
    <mergeCell ref="A73:C73"/>
    <mergeCell ref="A23:C23"/>
    <mergeCell ref="D25:AE25"/>
    <mergeCell ref="A33:C33"/>
    <mergeCell ref="D35:AE35"/>
    <mergeCell ref="A43:C43"/>
    <mergeCell ref="D44:AE44"/>
    <mergeCell ref="A52:C52"/>
    <mergeCell ref="E75:W75"/>
    <mergeCell ref="D54:AE54"/>
    <mergeCell ref="A62:C62"/>
    <mergeCell ref="D64:AE64"/>
    <mergeCell ref="A72:C72"/>
    <mergeCell ref="E74:W74"/>
  </mergeCells>
  <dataValidations count="3">
    <dataValidation type="list" allowBlank="1" showInputMessage="1" showErrorMessage="1" sqref="AH66 AH58 AH62 AH54" xr:uid="{00000000-0002-0000-0000-000001000000}">
      <formula1>$AJ$5:$AJ$6</formula1>
    </dataValidation>
    <dataValidation type="list" allowBlank="1" showInputMessage="1" showErrorMessage="1" sqref="B5 B64 B54 B44 B35 B25 B15" xr:uid="{AE2CBA73-3823-40D6-A1B7-BBB5E67F5D5D}">
      <formula1>$AP$13:$AP$14</formula1>
    </dataValidation>
    <dataValidation type="list" allowBlank="1" showInputMessage="1" showErrorMessage="1" sqref="AG5" xr:uid="{114818E2-D0D7-475D-BAC2-D1C98017B834}">
      <formula1>$AH$5:$AH$8</formula1>
    </dataValidation>
  </dataValidations>
  <pageMargins left="0.19685039370078741" right="0" top="0.15748031496062992" bottom="0" header="0" footer="0.11811023622047245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AM308"/>
  <sheetViews>
    <sheetView view="pageBreakPreview" zoomScale="115" zoomScaleSheetLayoutView="115" workbookViewId="0">
      <pane ySplit="4" topLeftCell="A26" activePane="bottomLeft" state="frozen"/>
      <selection pane="bottomLeft" activeCell="A30" sqref="A30"/>
    </sheetView>
  </sheetViews>
  <sheetFormatPr defaultRowHeight="12.75" x14ac:dyDescent="0.2"/>
  <cols>
    <col min="1" max="1" width="3.140625" style="2" customWidth="1"/>
    <col min="2" max="2" width="9.140625" style="2" customWidth="1"/>
    <col min="3" max="3" width="5.5703125" style="17" customWidth="1"/>
    <col min="4" max="4" width="10.5703125" style="2" customWidth="1"/>
    <col min="5" max="5" width="9.7109375" style="2" customWidth="1"/>
    <col min="6" max="6" width="9" style="2" bestFit="1" customWidth="1"/>
    <col min="7" max="7" width="6.28515625" style="2" customWidth="1"/>
    <col min="8" max="8" width="6.85546875" style="2" customWidth="1"/>
    <col min="9" max="9" width="4.5703125" style="2" customWidth="1"/>
    <col min="10" max="10" width="10" style="2" customWidth="1"/>
    <col min="11" max="11" width="6.42578125" style="2" customWidth="1"/>
    <col min="12" max="12" width="10.42578125" style="2" customWidth="1"/>
    <col min="13" max="13" width="8.28515625" style="2" customWidth="1"/>
    <col min="14" max="14" width="9" style="2" customWidth="1"/>
    <col min="15" max="15" width="7" style="2" customWidth="1"/>
    <col min="16" max="16" width="6.28515625" style="2" customWidth="1"/>
    <col min="17" max="17" width="4.28515625" style="2" customWidth="1"/>
    <col min="18" max="18" width="9.5703125" style="2" bestFit="1" customWidth="1"/>
    <col min="19" max="19" width="6.5703125" style="2" customWidth="1"/>
    <col min="20" max="20" width="4.140625" style="2" customWidth="1"/>
    <col min="21" max="21" width="7.7109375" style="2" bestFit="1" customWidth="1"/>
    <col min="22" max="22" width="6.140625" style="2" customWidth="1"/>
    <col min="23" max="25" width="3.28515625" style="2" bestFit="1" customWidth="1"/>
    <col min="26" max="26" width="8.7109375" style="2" customWidth="1"/>
    <col min="27" max="27" width="3.85546875" style="2" customWidth="1"/>
    <col min="28" max="28" width="9.5703125" style="2" customWidth="1"/>
    <col min="29" max="29" width="8.140625" style="2" customWidth="1"/>
    <col min="30" max="30" width="6.42578125" style="2" customWidth="1"/>
    <col min="31" max="33" width="8.28515625" style="2" customWidth="1"/>
    <col min="34" max="34" width="19.42578125" style="2" customWidth="1"/>
    <col min="35" max="35" width="9.140625" style="2" customWidth="1"/>
    <col min="36" max="36" width="11.7109375" style="2" customWidth="1"/>
    <col min="37" max="37" width="9.140625" style="2" customWidth="1"/>
    <col min="38" max="249" width="9.140625" style="2"/>
    <col min="250" max="250" width="3.140625" style="2" customWidth="1"/>
    <col min="251" max="251" width="7.28515625" style="2" bestFit="1" customWidth="1"/>
    <col min="252" max="253" width="7" style="2" bestFit="1" customWidth="1"/>
    <col min="254" max="254" width="6" style="2" bestFit="1" customWidth="1"/>
    <col min="255" max="255" width="6" style="2" customWidth="1"/>
    <col min="256" max="257" width="5" style="2" bestFit="1" customWidth="1"/>
    <col min="258" max="258" width="6" style="2" bestFit="1" customWidth="1"/>
    <col min="259" max="259" width="6.5703125" style="2" bestFit="1" customWidth="1"/>
    <col min="260" max="260" width="8.5703125" style="2" customWidth="1"/>
    <col min="261" max="261" width="5" style="2" bestFit="1" customWidth="1"/>
    <col min="262" max="262" width="7" style="2" bestFit="1" customWidth="1"/>
    <col min="263" max="263" width="6.85546875" style="2" customWidth="1"/>
    <col min="264" max="264" width="7.140625" style="2" customWidth="1"/>
    <col min="265" max="265" width="6" style="2" bestFit="1" customWidth="1"/>
    <col min="266" max="267" width="5" style="2" bestFit="1" customWidth="1"/>
    <col min="268" max="268" width="3.28515625" style="2" bestFit="1" customWidth="1"/>
    <col min="269" max="269" width="6" style="2" bestFit="1" customWidth="1"/>
    <col min="270" max="270" width="7.85546875" style="2" bestFit="1" customWidth="1"/>
    <col min="271" max="271" width="3.28515625" style="2" bestFit="1" customWidth="1"/>
    <col min="272" max="272" width="4" style="2" bestFit="1" customWidth="1"/>
    <col min="273" max="274" width="3.28515625" style="2" bestFit="1" customWidth="1"/>
    <col min="275" max="275" width="5" style="2" bestFit="1" customWidth="1"/>
    <col min="276" max="276" width="7.140625" style="2" bestFit="1" customWidth="1"/>
    <col min="277" max="277" width="5.7109375" style="2" bestFit="1" customWidth="1"/>
    <col min="278" max="278" width="5.85546875" style="2" customWidth="1"/>
    <col min="279" max="279" width="6.7109375" style="2" bestFit="1" customWidth="1"/>
    <col min="280" max="280" width="0" style="2" hidden="1" customWidth="1"/>
    <col min="281" max="281" width="6.42578125" style="2" customWidth="1"/>
    <col min="282" max="282" width="8.28515625" style="2" customWidth="1"/>
    <col min="283" max="283" width="10.140625" style="2" bestFit="1" customWidth="1"/>
    <col min="284" max="284" width="8.5703125" style="2" bestFit="1" customWidth="1"/>
    <col min="285" max="285" width="16.140625" style="2" bestFit="1" customWidth="1"/>
    <col min="286" max="286" width="9.85546875" style="2" bestFit="1" customWidth="1"/>
    <col min="287" max="289" width="8.28515625" style="2" customWidth="1"/>
    <col min="290" max="290" width="10.28515625" style="2" customWidth="1"/>
    <col min="291" max="291" width="9.140625" style="2" customWidth="1"/>
    <col min="292" max="292" width="10.28515625" style="2" customWidth="1"/>
    <col min="293" max="293" width="9.140625" style="2" customWidth="1"/>
    <col min="294" max="505" width="9.140625" style="2"/>
    <col min="506" max="506" width="3.140625" style="2" customWidth="1"/>
    <col min="507" max="507" width="7.28515625" style="2" bestFit="1" customWidth="1"/>
    <col min="508" max="509" width="7" style="2" bestFit="1" customWidth="1"/>
    <col min="510" max="510" width="6" style="2" bestFit="1" customWidth="1"/>
    <col min="511" max="511" width="6" style="2" customWidth="1"/>
    <col min="512" max="513" width="5" style="2" bestFit="1" customWidth="1"/>
    <col min="514" max="514" width="6" style="2" bestFit="1" customWidth="1"/>
    <col min="515" max="515" width="6.5703125" style="2" bestFit="1" customWidth="1"/>
    <col min="516" max="516" width="8.5703125" style="2" customWidth="1"/>
    <col min="517" max="517" width="5" style="2" bestFit="1" customWidth="1"/>
    <col min="518" max="518" width="7" style="2" bestFit="1" customWidth="1"/>
    <col min="519" max="519" width="6.85546875" style="2" customWidth="1"/>
    <col min="520" max="520" width="7.140625" style="2" customWidth="1"/>
    <col min="521" max="521" width="6" style="2" bestFit="1" customWidth="1"/>
    <col min="522" max="523" width="5" style="2" bestFit="1" customWidth="1"/>
    <col min="524" max="524" width="3.28515625" style="2" bestFit="1" customWidth="1"/>
    <col min="525" max="525" width="6" style="2" bestFit="1" customWidth="1"/>
    <col min="526" max="526" width="7.85546875" style="2" bestFit="1" customWidth="1"/>
    <col min="527" max="527" width="3.28515625" style="2" bestFit="1" customWidth="1"/>
    <col min="528" max="528" width="4" style="2" bestFit="1" customWidth="1"/>
    <col min="529" max="530" width="3.28515625" style="2" bestFit="1" customWidth="1"/>
    <col min="531" max="531" width="5" style="2" bestFit="1" customWidth="1"/>
    <col min="532" max="532" width="7.140625" style="2" bestFit="1" customWidth="1"/>
    <col min="533" max="533" width="5.7109375" style="2" bestFit="1" customWidth="1"/>
    <col min="534" max="534" width="5.85546875" style="2" customWidth="1"/>
    <col min="535" max="535" width="6.7109375" style="2" bestFit="1" customWidth="1"/>
    <col min="536" max="536" width="0" style="2" hidden="1" customWidth="1"/>
    <col min="537" max="537" width="6.42578125" style="2" customWidth="1"/>
    <col min="538" max="538" width="8.28515625" style="2" customWidth="1"/>
    <col min="539" max="539" width="10.140625" style="2" bestFit="1" customWidth="1"/>
    <col min="540" max="540" width="8.5703125" style="2" bestFit="1" customWidth="1"/>
    <col min="541" max="541" width="16.140625" style="2" bestFit="1" customWidth="1"/>
    <col min="542" max="542" width="9.85546875" style="2" bestFit="1" customWidth="1"/>
    <col min="543" max="545" width="8.28515625" style="2" customWidth="1"/>
    <col min="546" max="546" width="10.28515625" style="2" customWidth="1"/>
    <col min="547" max="547" width="9.140625" style="2" customWidth="1"/>
    <col min="548" max="548" width="10.28515625" style="2" customWidth="1"/>
    <col min="549" max="549" width="9.140625" style="2" customWidth="1"/>
    <col min="550" max="761" width="9.140625" style="2"/>
    <col min="762" max="762" width="3.140625" style="2" customWidth="1"/>
    <col min="763" max="763" width="7.28515625" style="2" bestFit="1" customWidth="1"/>
    <col min="764" max="765" width="7" style="2" bestFit="1" customWidth="1"/>
    <col min="766" max="766" width="6" style="2" bestFit="1" customWidth="1"/>
    <col min="767" max="767" width="6" style="2" customWidth="1"/>
    <col min="768" max="769" width="5" style="2" bestFit="1" customWidth="1"/>
    <col min="770" max="770" width="6" style="2" bestFit="1" customWidth="1"/>
    <col min="771" max="771" width="6.5703125" style="2" bestFit="1" customWidth="1"/>
    <col min="772" max="772" width="8.5703125" style="2" customWidth="1"/>
    <col min="773" max="773" width="5" style="2" bestFit="1" customWidth="1"/>
    <col min="774" max="774" width="7" style="2" bestFit="1" customWidth="1"/>
    <col min="775" max="775" width="6.85546875" style="2" customWidth="1"/>
    <col min="776" max="776" width="7.140625" style="2" customWidth="1"/>
    <col min="777" max="777" width="6" style="2" bestFit="1" customWidth="1"/>
    <col min="778" max="779" width="5" style="2" bestFit="1" customWidth="1"/>
    <col min="780" max="780" width="3.28515625" style="2" bestFit="1" customWidth="1"/>
    <col min="781" max="781" width="6" style="2" bestFit="1" customWidth="1"/>
    <col min="782" max="782" width="7.85546875" style="2" bestFit="1" customWidth="1"/>
    <col min="783" max="783" width="3.28515625" style="2" bestFit="1" customWidth="1"/>
    <col min="784" max="784" width="4" style="2" bestFit="1" customWidth="1"/>
    <col min="785" max="786" width="3.28515625" style="2" bestFit="1" customWidth="1"/>
    <col min="787" max="787" width="5" style="2" bestFit="1" customWidth="1"/>
    <col min="788" max="788" width="7.140625" style="2" bestFit="1" customWidth="1"/>
    <col min="789" max="789" width="5.7109375" style="2" bestFit="1" customWidth="1"/>
    <col min="790" max="790" width="5.85546875" style="2" customWidth="1"/>
    <col min="791" max="791" width="6.7109375" style="2" bestFit="1" customWidth="1"/>
    <col min="792" max="792" width="0" style="2" hidden="1" customWidth="1"/>
    <col min="793" max="793" width="6.42578125" style="2" customWidth="1"/>
    <col min="794" max="794" width="8.28515625" style="2" customWidth="1"/>
    <col min="795" max="795" width="10.140625" style="2" bestFit="1" customWidth="1"/>
    <col min="796" max="796" width="8.5703125" style="2" bestFit="1" customWidth="1"/>
    <col min="797" max="797" width="16.140625" style="2" bestFit="1" customWidth="1"/>
    <col min="798" max="798" width="9.85546875" style="2" bestFit="1" customWidth="1"/>
    <col min="799" max="801" width="8.28515625" style="2" customWidth="1"/>
    <col min="802" max="802" width="10.28515625" style="2" customWidth="1"/>
    <col min="803" max="803" width="9.140625" style="2" customWidth="1"/>
    <col min="804" max="804" width="10.28515625" style="2" customWidth="1"/>
    <col min="805" max="805" width="9.140625" style="2" customWidth="1"/>
    <col min="806" max="1017" width="9.140625" style="2"/>
    <col min="1018" max="1018" width="3.140625" style="2" customWidth="1"/>
    <col min="1019" max="1019" width="7.28515625" style="2" bestFit="1" customWidth="1"/>
    <col min="1020" max="1021" width="7" style="2" bestFit="1" customWidth="1"/>
    <col min="1022" max="1022" width="6" style="2" bestFit="1" customWidth="1"/>
    <col min="1023" max="1023" width="6" style="2" customWidth="1"/>
    <col min="1024" max="1025" width="5" style="2" bestFit="1" customWidth="1"/>
    <col min="1026" max="1026" width="6" style="2" bestFit="1" customWidth="1"/>
    <col min="1027" max="1027" width="6.5703125" style="2" bestFit="1" customWidth="1"/>
    <col min="1028" max="1028" width="8.5703125" style="2" customWidth="1"/>
    <col min="1029" max="1029" width="5" style="2" bestFit="1" customWidth="1"/>
    <col min="1030" max="1030" width="7" style="2" bestFit="1" customWidth="1"/>
    <col min="1031" max="1031" width="6.85546875" style="2" customWidth="1"/>
    <col min="1032" max="1032" width="7.140625" style="2" customWidth="1"/>
    <col min="1033" max="1033" width="6" style="2" bestFit="1" customWidth="1"/>
    <col min="1034" max="1035" width="5" style="2" bestFit="1" customWidth="1"/>
    <col min="1036" max="1036" width="3.28515625" style="2" bestFit="1" customWidth="1"/>
    <col min="1037" max="1037" width="6" style="2" bestFit="1" customWidth="1"/>
    <col min="1038" max="1038" width="7.85546875" style="2" bestFit="1" customWidth="1"/>
    <col min="1039" max="1039" width="3.28515625" style="2" bestFit="1" customWidth="1"/>
    <col min="1040" max="1040" width="4" style="2" bestFit="1" customWidth="1"/>
    <col min="1041" max="1042" width="3.28515625" style="2" bestFit="1" customWidth="1"/>
    <col min="1043" max="1043" width="5" style="2" bestFit="1" customWidth="1"/>
    <col min="1044" max="1044" width="7.140625" style="2" bestFit="1" customWidth="1"/>
    <col min="1045" max="1045" width="5.7109375" style="2" bestFit="1" customWidth="1"/>
    <col min="1046" max="1046" width="5.85546875" style="2" customWidth="1"/>
    <col min="1047" max="1047" width="6.7109375" style="2" bestFit="1" customWidth="1"/>
    <col min="1048" max="1048" width="0" style="2" hidden="1" customWidth="1"/>
    <col min="1049" max="1049" width="6.42578125" style="2" customWidth="1"/>
    <col min="1050" max="1050" width="8.28515625" style="2" customWidth="1"/>
    <col min="1051" max="1051" width="10.140625" style="2" bestFit="1" customWidth="1"/>
    <col min="1052" max="1052" width="8.5703125" style="2" bestFit="1" customWidth="1"/>
    <col min="1053" max="1053" width="16.140625" style="2" bestFit="1" customWidth="1"/>
    <col min="1054" max="1054" width="9.85546875" style="2" bestFit="1" customWidth="1"/>
    <col min="1055" max="1057" width="8.28515625" style="2" customWidth="1"/>
    <col min="1058" max="1058" width="10.28515625" style="2" customWidth="1"/>
    <col min="1059" max="1059" width="9.140625" style="2" customWidth="1"/>
    <col min="1060" max="1060" width="10.28515625" style="2" customWidth="1"/>
    <col min="1061" max="1061" width="9.140625" style="2" customWidth="1"/>
    <col min="1062" max="1273" width="9.140625" style="2"/>
    <col min="1274" max="1274" width="3.140625" style="2" customWidth="1"/>
    <col min="1275" max="1275" width="7.28515625" style="2" bestFit="1" customWidth="1"/>
    <col min="1276" max="1277" width="7" style="2" bestFit="1" customWidth="1"/>
    <col min="1278" max="1278" width="6" style="2" bestFit="1" customWidth="1"/>
    <col min="1279" max="1279" width="6" style="2" customWidth="1"/>
    <col min="1280" max="1281" width="5" style="2" bestFit="1" customWidth="1"/>
    <col min="1282" max="1282" width="6" style="2" bestFit="1" customWidth="1"/>
    <col min="1283" max="1283" width="6.5703125" style="2" bestFit="1" customWidth="1"/>
    <col min="1284" max="1284" width="8.5703125" style="2" customWidth="1"/>
    <col min="1285" max="1285" width="5" style="2" bestFit="1" customWidth="1"/>
    <col min="1286" max="1286" width="7" style="2" bestFit="1" customWidth="1"/>
    <col min="1287" max="1287" width="6.85546875" style="2" customWidth="1"/>
    <col min="1288" max="1288" width="7.140625" style="2" customWidth="1"/>
    <col min="1289" max="1289" width="6" style="2" bestFit="1" customWidth="1"/>
    <col min="1290" max="1291" width="5" style="2" bestFit="1" customWidth="1"/>
    <col min="1292" max="1292" width="3.28515625" style="2" bestFit="1" customWidth="1"/>
    <col min="1293" max="1293" width="6" style="2" bestFit="1" customWidth="1"/>
    <col min="1294" max="1294" width="7.85546875" style="2" bestFit="1" customWidth="1"/>
    <col min="1295" max="1295" width="3.28515625" style="2" bestFit="1" customWidth="1"/>
    <col min="1296" max="1296" width="4" style="2" bestFit="1" customWidth="1"/>
    <col min="1297" max="1298" width="3.28515625" style="2" bestFit="1" customWidth="1"/>
    <col min="1299" max="1299" width="5" style="2" bestFit="1" customWidth="1"/>
    <col min="1300" max="1300" width="7.140625" style="2" bestFit="1" customWidth="1"/>
    <col min="1301" max="1301" width="5.7109375" style="2" bestFit="1" customWidth="1"/>
    <col min="1302" max="1302" width="5.85546875" style="2" customWidth="1"/>
    <col min="1303" max="1303" width="6.7109375" style="2" bestFit="1" customWidth="1"/>
    <col min="1304" max="1304" width="0" style="2" hidden="1" customWidth="1"/>
    <col min="1305" max="1305" width="6.42578125" style="2" customWidth="1"/>
    <col min="1306" max="1306" width="8.28515625" style="2" customWidth="1"/>
    <col min="1307" max="1307" width="10.140625" style="2" bestFit="1" customWidth="1"/>
    <col min="1308" max="1308" width="8.5703125" style="2" bestFit="1" customWidth="1"/>
    <col min="1309" max="1309" width="16.140625" style="2" bestFit="1" customWidth="1"/>
    <col min="1310" max="1310" width="9.85546875" style="2" bestFit="1" customWidth="1"/>
    <col min="1311" max="1313" width="8.28515625" style="2" customWidth="1"/>
    <col min="1314" max="1314" width="10.28515625" style="2" customWidth="1"/>
    <col min="1315" max="1315" width="9.140625" style="2" customWidth="1"/>
    <col min="1316" max="1316" width="10.28515625" style="2" customWidth="1"/>
    <col min="1317" max="1317" width="9.140625" style="2" customWidth="1"/>
    <col min="1318" max="1529" width="9.140625" style="2"/>
    <col min="1530" max="1530" width="3.140625" style="2" customWidth="1"/>
    <col min="1531" max="1531" width="7.28515625" style="2" bestFit="1" customWidth="1"/>
    <col min="1532" max="1533" width="7" style="2" bestFit="1" customWidth="1"/>
    <col min="1534" max="1534" width="6" style="2" bestFit="1" customWidth="1"/>
    <col min="1535" max="1535" width="6" style="2" customWidth="1"/>
    <col min="1536" max="1537" width="5" style="2" bestFit="1" customWidth="1"/>
    <col min="1538" max="1538" width="6" style="2" bestFit="1" customWidth="1"/>
    <col min="1539" max="1539" width="6.5703125" style="2" bestFit="1" customWidth="1"/>
    <col min="1540" max="1540" width="8.5703125" style="2" customWidth="1"/>
    <col min="1541" max="1541" width="5" style="2" bestFit="1" customWidth="1"/>
    <col min="1542" max="1542" width="7" style="2" bestFit="1" customWidth="1"/>
    <col min="1543" max="1543" width="6.85546875" style="2" customWidth="1"/>
    <col min="1544" max="1544" width="7.140625" style="2" customWidth="1"/>
    <col min="1545" max="1545" width="6" style="2" bestFit="1" customWidth="1"/>
    <col min="1546" max="1547" width="5" style="2" bestFit="1" customWidth="1"/>
    <col min="1548" max="1548" width="3.28515625" style="2" bestFit="1" customWidth="1"/>
    <col min="1549" max="1549" width="6" style="2" bestFit="1" customWidth="1"/>
    <col min="1550" max="1550" width="7.85546875" style="2" bestFit="1" customWidth="1"/>
    <col min="1551" max="1551" width="3.28515625" style="2" bestFit="1" customWidth="1"/>
    <col min="1552" max="1552" width="4" style="2" bestFit="1" customWidth="1"/>
    <col min="1553" max="1554" width="3.28515625" style="2" bestFit="1" customWidth="1"/>
    <col min="1555" max="1555" width="5" style="2" bestFit="1" customWidth="1"/>
    <col min="1556" max="1556" width="7.140625" style="2" bestFit="1" customWidth="1"/>
    <col min="1557" max="1557" width="5.7109375" style="2" bestFit="1" customWidth="1"/>
    <col min="1558" max="1558" width="5.85546875" style="2" customWidth="1"/>
    <col min="1559" max="1559" width="6.7109375" style="2" bestFit="1" customWidth="1"/>
    <col min="1560" max="1560" width="0" style="2" hidden="1" customWidth="1"/>
    <col min="1561" max="1561" width="6.42578125" style="2" customWidth="1"/>
    <col min="1562" max="1562" width="8.28515625" style="2" customWidth="1"/>
    <col min="1563" max="1563" width="10.140625" style="2" bestFit="1" customWidth="1"/>
    <col min="1564" max="1564" width="8.5703125" style="2" bestFit="1" customWidth="1"/>
    <col min="1565" max="1565" width="16.140625" style="2" bestFit="1" customWidth="1"/>
    <col min="1566" max="1566" width="9.85546875" style="2" bestFit="1" customWidth="1"/>
    <col min="1567" max="1569" width="8.28515625" style="2" customWidth="1"/>
    <col min="1570" max="1570" width="10.28515625" style="2" customWidth="1"/>
    <col min="1571" max="1571" width="9.140625" style="2" customWidth="1"/>
    <col min="1572" max="1572" width="10.28515625" style="2" customWidth="1"/>
    <col min="1573" max="1573" width="9.140625" style="2" customWidth="1"/>
    <col min="1574" max="1785" width="9.140625" style="2"/>
    <col min="1786" max="1786" width="3.140625" style="2" customWidth="1"/>
    <col min="1787" max="1787" width="7.28515625" style="2" bestFit="1" customWidth="1"/>
    <col min="1788" max="1789" width="7" style="2" bestFit="1" customWidth="1"/>
    <col min="1790" max="1790" width="6" style="2" bestFit="1" customWidth="1"/>
    <col min="1791" max="1791" width="6" style="2" customWidth="1"/>
    <col min="1792" max="1793" width="5" style="2" bestFit="1" customWidth="1"/>
    <col min="1794" max="1794" width="6" style="2" bestFit="1" customWidth="1"/>
    <col min="1795" max="1795" width="6.5703125" style="2" bestFit="1" customWidth="1"/>
    <col min="1796" max="1796" width="8.5703125" style="2" customWidth="1"/>
    <col min="1797" max="1797" width="5" style="2" bestFit="1" customWidth="1"/>
    <col min="1798" max="1798" width="7" style="2" bestFit="1" customWidth="1"/>
    <col min="1799" max="1799" width="6.85546875" style="2" customWidth="1"/>
    <col min="1800" max="1800" width="7.140625" style="2" customWidth="1"/>
    <col min="1801" max="1801" width="6" style="2" bestFit="1" customWidth="1"/>
    <col min="1802" max="1803" width="5" style="2" bestFit="1" customWidth="1"/>
    <col min="1804" max="1804" width="3.28515625" style="2" bestFit="1" customWidth="1"/>
    <col min="1805" max="1805" width="6" style="2" bestFit="1" customWidth="1"/>
    <col min="1806" max="1806" width="7.85546875" style="2" bestFit="1" customWidth="1"/>
    <col min="1807" max="1807" width="3.28515625" style="2" bestFit="1" customWidth="1"/>
    <col min="1808" max="1808" width="4" style="2" bestFit="1" customWidth="1"/>
    <col min="1809" max="1810" width="3.28515625" style="2" bestFit="1" customWidth="1"/>
    <col min="1811" max="1811" width="5" style="2" bestFit="1" customWidth="1"/>
    <col min="1812" max="1812" width="7.140625" style="2" bestFit="1" customWidth="1"/>
    <col min="1813" max="1813" width="5.7109375" style="2" bestFit="1" customWidth="1"/>
    <col min="1814" max="1814" width="5.85546875" style="2" customWidth="1"/>
    <col min="1815" max="1815" width="6.7109375" style="2" bestFit="1" customWidth="1"/>
    <col min="1816" max="1816" width="0" style="2" hidden="1" customWidth="1"/>
    <col min="1817" max="1817" width="6.42578125" style="2" customWidth="1"/>
    <col min="1818" max="1818" width="8.28515625" style="2" customWidth="1"/>
    <col min="1819" max="1819" width="10.140625" style="2" bestFit="1" customWidth="1"/>
    <col min="1820" max="1820" width="8.5703125" style="2" bestFit="1" customWidth="1"/>
    <col min="1821" max="1821" width="16.140625" style="2" bestFit="1" customWidth="1"/>
    <col min="1822" max="1822" width="9.85546875" style="2" bestFit="1" customWidth="1"/>
    <col min="1823" max="1825" width="8.28515625" style="2" customWidth="1"/>
    <col min="1826" max="1826" width="10.28515625" style="2" customWidth="1"/>
    <col min="1827" max="1827" width="9.140625" style="2" customWidth="1"/>
    <col min="1828" max="1828" width="10.28515625" style="2" customWidth="1"/>
    <col min="1829" max="1829" width="9.140625" style="2" customWidth="1"/>
    <col min="1830" max="2041" width="9.140625" style="2"/>
    <col min="2042" max="2042" width="3.140625" style="2" customWidth="1"/>
    <col min="2043" max="2043" width="7.28515625" style="2" bestFit="1" customWidth="1"/>
    <col min="2044" max="2045" width="7" style="2" bestFit="1" customWidth="1"/>
    <col min="2046" max="2046" width="6" style="2" bestFit="1" customWidth="1"/>
    <col min="2047" max="2047" width="6" style="2" customWidth="1"/>
    <col min="2048" max="2049" width="5" style="2" bestFit="1" customWidth="1"/>
    <col min="2050" max="2050" width="6" style="2" bestFit="1" customWidth="1"/>
    <col min="2051" max="2051" width="6.5703125" style="2" bestFit="1" customWidth="1"/>
    <col min="2052" max="2052" width="8.5703125" style="2" customWidth="1"/>
    <col min="2053" max="2053" width="5" style="2" bestFit="1" customWidth="1"/>
    <col min="2054" max="2054" width="7" style="2" bestFit="1" customWidth="1"/>
    <col min="2055" max="2055" width="6.85546875" style="2" customWidth="1"/>
    <col min="2056" max="2056" width="7.140625" style="2" customWidth="1"/>
    <col min="2057" max="2057" width="6" style="2" bestFit="1" customWidth="1"/>
    <col min="2058" max="2059" width="5" style="2" bestFit="1" customWidth="1"/>
    <col min="2060" max="2060" width="3.28515625" style="2" bestFit="1" customWidth="1"/>
    <col min="2061" max="2061" width="6" style="2" bestFit="1" customWidth="1"/>
    <col min="2062" max="2062" width="7.85546875" style="2" bestFit="1" customWidth="1"/>
    <col min="2063" max="2063" width="3.28515625" style="2" bestFit="1" customWidth="1"/>
    <col min="2064" max="2064" width="4" style="2" bestFit="1" customWidth="1"/>
    <col min="2065" max="2066" width="3.28515625" style="2" bestFit="1" customWidth="1"/>
    <col min="2067" max="2067" width="5" style="2" bestFit="1" customWidth="1"/>
    <col min="2068" max="2068" width="7.140625" style="2" bestFit="1" customWidth="1"/>
    <col min="2069" max="2069" width="5.7109375" style="2" bestFit="1" customWidth="1"/>
    <col min="2070" max="2070" width="5.85546875" style="2" customWidth="1"/>
    <col min="2071" max="2071" width="6.7109375" style="2" bestFit="1" customWidth="1"/>
    <col min="2072" max="2072" width="0" style="2" hidden="1" customWidth="1"/>
    <col min="2073" max="2073" width="6.42578125" style="2" customWidth="1"/>
    <col min="2074" max="2074" width="8.28515625" style="2" customWidth="1"/>
    <col min="2075" max="2075" width="10.140625" style="2" bestFit="1" customWidth="1"/>
    <col min="2076" max="2076" width="8.5703125" style="2" bestFit="1" customWidth="1"/>
    <col min="2077" max="2077" width="16.140625" style="2" bestFit="1" customWidth="1"/>
    <col min="2078" max="2078" width="9.85546875" style="2" bestFit="1" customWidth="1"/>
    <col min="2079" max="2081" width="8.28515625" style="2" customWidth="1"/>
    <col min="2082" max="2082" width="10.28515625" style="2" customWidth="1"/>
    <col min="2083" max="2083" width="9.140625" style="2" customWidth="1"/>
    <col min="2084" max="2084" width="10.28515625" style="2" customWidth="1"/>
    <col min="2085" max="2085" width="9.140625" style="2" customWidth="1"/>
    <col min="2086" max="2297" width="9.140625" style="2"/>
    <col min="2298" max="2298" width="3.140625" style="2" customWidth="1"/>
    <col min="2299" max="2299" width="7.28515625" style="2" bestFit="1" customWidth="1"/>
    <col min="2300" max="2301" width="7" style="2" bestFit="1" customWidth="1"/>
    <col min="2302" max="2302" width="6" style="2" bestFit="1" customWidth="1"/>
    <col min="2303" max="2303" width="6" style="2" customWidth="1"/>
    <col min="2304" max="2305" width="5" style="2" bestFit="1" customWidth="1"/>
    <col min="2306" max="2306" width="6" style="2" bestFit="1" customWidth="1"/>
    <col min="2307" max="2307" width="6.5703125" style="2" bestFit="1" customWidth="1"/>
    <col min="2308" max="2308" width="8.5703125" style="2" customWidth="1"/>
    <col min="2309" max="2309" width="5" style="2" bestFit="1" customWidth="1"/>
    <col min="2310" max="2310" width="7" style="2" bestFit="1" customWidth="1"/>
    <col min="2311" max="2311" width="6.85546875" style="2" customWidth="1"/>
    <col min="2312" max="2312" width="7.140625" style="2" customWidth="1"/>
    <col min="2313" max="2313" width="6" style="2" bestFit="1" customWidth="1"/>
    <col min="2314" max="2315" width="5" style="2" bestFit="1" customWidth="1"/>
    <col min="2316" max="2316" width="3.28515625" style="2" bestFit="1" customWidth="1"/>
    <col min="2317" max="2317" width="6" style="2" bestFit="1" customWidth="1"/>
    <col min="2318" max="2318" width="7.85546875" style="2" bestFit="1" customWidth="1"/>
    <col min="2319" max="2319" width="3.28515625" style="2" bestFit="1" customWidth="1"/>
    <col min="2320" max="2320" width="4" style="2" bestFit="1" customWidth="1"/>
    <col min="2321" max="2322" width="3.28515625" style="2" bestFit="1" customWidth="1"/>
    <col min="2323" max="2323" width="5" style="2" bestFit="1" customWidth="1"/>
    <col min="2324" max="2324" width="7.140625" style="2" bestFit="1" customWidth="1"/>
    <col min="2325" max="2325" width="5.7109375" style="2" bestFit="1" customWidth="1"/>
    <col min="2326" max="2326" width="5.85546875" style="2" customWidth="1"/>
    <col min="2327" max="2327" width="6.7109375" style="2" bestFit="1" customWidth="1"/>
    <col min="2328" max="2328" width="0" style="2" hidden="1" customWidth="1"/>
    <col min="2329" max="2329" width="6.42578125" style="2" customWidth="1"/>
    <col min="2330" max="2330" width="8.28515625" style="2" customWidth="1"/>
    <col min="2331" max="2331" width="10.140625" style="2" bestFit="1" customWidth="1"/>
    <col min="2332" max="2332" width="8.5703125" style="2" bestFit="1" customWidth="1"/>
    <col min="2333" max="2333" width="16.140625" style="2" bestFit="1" customWidth="1"/>
    <col min="2334" max="2334" width="9.85546875" style="2" bestFit="1" customWidth="1"/>
    <col min="2335" max="2337" width="8.28515625" style="2" customWidth="1"/>
    <col min="2338" max="2338" width="10.28515625" style="2" customWidth="1"/>
    <col min="2339" max="2339" width="9.140625" style="2" customWidth="1"/>
    <col min="2340" max="2340" width="10.28515625" style="2" customWidth="1"/>
    <col min="2341" max="2341" width="9.140625" style="2" customWidth="1"/>
    <col min="2342" max="2553" width="9.140625" style="2"/>
    <col min="2554" max="2554" width="3.140625" style="2" customWidth="1"/>
    <col min="2555" max="2555" width="7.28515625" style="2" bestFit="1" customWidth="1"/>
    <col min="2556" max="2557" width="7" style="2" bestFit="1" customWidth="1"/>
    <col min="2558" max="2558" width="6" style="2" bestFit="1" customWidth="1"/>
    <col min="2559" max="2559" width="6" style="2" customWidth="1"/>
    <col min="2560" max="2561" width="5" style="2" bestFit="1" customWidth="1"/>
    <col min="2562" max="2562" width="6" style="2" bestFit="1" customWidth="1"/>
    <col min="2563" max="2563" width="6.5703125" style="2" bestFit="1" customWidth="1"/>
    <col min="2564" max="2564" width="8.5703125" style="2" customWidth="1"/>
    <col min="2565" max="2565" width="5" style="2" bestFit="1" customWidth="1"/>
    <col min="2566" max="2566" width="7" style="2" bestFit="1" customWidth="1"/>
    <col min="2567" max="2567" width="6.85546875" style="2" customWidth="1"/>
    <col min="2568" max="2568" width="7.140625" style="2" customWidth="1"/>
    <col min="2569" max="2569" width="6" style="2" bestFit="1" customWidth="1"/>
    <col min="2570" max="2571" width="5" style="2" bestFit="1" customWidth="1"/>
    <col min="2572" max="2572" width="3.28515625" style="2" bestFit="1" customWidth="1"/>
    <col min="2573" max="2573" width="6" style="2" bestFit="1" customWidth="1"/>
    <col min="2574" max="2574" width="7.85546875" style="2" bestFit="1" customWidth="1"/>
    <col min="2575" max="2575" width="3.28515625" style="2" bestFit="1" customWidth="1"/>
    <col min="2576" max="2576" width="4" style="2" bestFit="1" customWidth="1"/>
    <col min="2577" max="2578" width="3.28515625" style="2" bestFit="1" customWidth="1"/>
    <col min="2579" max="2579" width="5" style="2" bestFit="1" customWidth="1"/>
    <col min="2580" max="2580" width="7.140625" style="2" bestFit="1" customWidth="1"/>
    <col min="2581" max="2581" width="5.7109375" style="2" bestFit="1" customWidth="1"/>
    <col min="2582" max="2582" width="5.85546875" style="2" customWidth="1"/>
    <col min="2583" max="2583" width="6.7109375" style="2" bestFit="1" customWidth="1"/>
    <col min="2584" max="2584" width="0" style="2" hidden="1" customWidth="1"/>
    <col min="2585" max="2585" width="6.42578125" style="2" customWidth="1"/>
    <col min="2586" max="2586" width="8.28515625" style="2" customWidth="1"/>
    <col min="2587" max="2587" width="10.140625" style="2" bestFit="1" customWidth="1"/>
    <col min="2588" max="2588" width="8.5703125" style="2" bestFit="1" customWidth="1"/>
    <col min="2589" max="2589" width="16.140625" style="2" bestFit="1" customWidth="1"/>
    <col min="2590" max="2590" width="9.85546875" style="2" bestFit="1" customWidth="1"/>
    <col min="2591" max="2593" width="8.28515625" style="2" customWidth="1"/>
    <col min="2594" max="2594" width="10.28515625" style="2" customWidth="1"/>
    <col min="2595" max="2595" width="9.140625" style="2" customWidth="1"/>
    <col min="2596" max="2596" width="10.28515625" style="2" customWidth="1"/>
    <col min="2597" max="2597" width="9.140625" style="2" customWidth="1"/>
    <col min="2598" max="2809" width="9.140625" style="2"/>
    <col min="2810" max="2810" width="3.140625" style="2" customWidth="1"/>
    <col min="2811" max="2811" width="7.28515625" style="2" bestFit="1" customWidth="1"/>
    <col min="2812" max="2813" width="7" style="2" bestFit="1" customWidth="1"/>
    <col min="2814" max="2814" width="6" style="2" bestFit="1" customWidth="1"/>
    <col min="2815" max="2815" width="6" style="2" customWidth="1"/>
    <col min="2816" max="2817" width="5" style="2" bestFit="1" customWidth="1"/>
    <col min="2818" max="2818" width="6" style="2" bestFit="1" customWidth="1"/>
    <col min="2819" max="2819" width="6.5703125" style="2" bestFit="1" customWidth="1"/>
    <col min="2820" max="2820" width="8.5703125" style="2" customWidth="1"/>
    <col min="2821" max="2821" width="5" style="2" bestFit="1" customWidth="1"/>
    <col min="2822" max="2822" width="7" style="2" bestFit="1" customWidth="1"/>
    <col min="2823" max="2823" width="6.85546875" style="2" customWidth="1"/>
    <col min="2824" max="2824" width="7.140625" style="2" customWidth="1"/>
    <col min="2825" max="2825" width="6" style="2" bestFit="1" customWidth="1"/>
    <col min="2826" max="2827" width="5" style="2" bestFit="1" customWidth="1"/>
    <col min="2828" max="2828" width="3.28515625" style="2" bestFit="1" customWidth="1"/>
    <col min="2829" max="2829" width="6" style="2" bestFit="1" customWidth="1"/>
    <col min="2830" max="2830" width="7.85546875" style="2" bestFit="1" customWidth="1"/>
    <col min="2831" max="2831" width="3.28515625" style="2" bestFit="1" customWidth="1"/>
    <col min="2832" max="2832" width="4" style="2" bestFit="1" customWidth="1"/>
    <col min="2833" max="2834" width="3.28515625" style="2" bestFit="1" customWidth="1"/>
    <col min="2835" max="2835" width="5" style="2" bestFit="1" customWidth="1"/>
    <col min="2836" max="2836" width="7.140625" style="2" bestFit="1" customWidth="1"/>
    <col min="2837" max="2837" width="5.7109375" style="2" bestFit="1" customWidth="1"/>
    <col min="2838" max="2838" width="5.85546875" style="2" customWidth="1"/>
    <col min="2839" max="2839" width="6.7109375" style="2" bestFit="1" customWidth="1"/>
    <col min="2840" max="2840" width="0" style="2" hidden="1" customWidth="1"/>
    <col min="2841" max="2841" width="6.42578125" style="2" customWidth="1"/>
    <col min="2842" max="2842" width="8.28515625" style="2" customWidth="1"/>
    <col min="2843" max="2843" width="10.140625" style="2" bestFit="1" customWidth="1"/>
    <col min="2844" max="2844" width="8.5703125" style="2" bestFit="1" customWidth="1"/>
    <col min="2845" max="2845" width="16.140625" style="2" bestFit="1" customWidth="1"/>
    <col min="2846" max="2846" width="9.85546875" style="2" bestFit="1" customWidth="1"/>
    <col min="2847" max="2849" width="8.28515625" style="2" customWidth="1"/>
    <col min="2850" max="2850" width="10.28515625" style="2" customWidth="1"/>
    <col min="2851" max="2851" width="9.140625" style="2" customWidth="1"/>
    <col min="2852" max="2852" width="10.28515625" style="2" customWidth="1"/>
    <col min="2853" max="2853" width="9.140625" style="2" customWidth="1"/>
    <col min="2854" max="3065" width="9.140625" style="2"/>
    <col min="3066" max="3066" width="3.140625" style="2" customWidth="1"/>
    <col min="3067" max="3067" width="7.28515625" style="2" bestFit="1" customWidth="1"/>
    <col min="3068" max="3069" width="7" style="2" bestFit="1" customWidth="1"/>
    <col min="3070" max="3070" width="6" style="2" bestFit="1" customWidth="1"/>
    <col min="3071" max="3071" width="6" style="2" customWidth="1"/>
    <col min="3072" max="3073" width="5" style="2" bestFit="1" customWidth="1"/>
    <col min="3074" max="3074" width="6" style="2" bestFit="1" customWidth="1"/>
    <col min="3075" max="3075" width="6.5703125" style="2" bestFit="1" customWidth="1"/>
    <col min="3076" max="3076" width="8.5703125" style="2" customWidth="1"/>
    <col min="3077" max="3077" width="5" style="2" bestFit="1" customWidth="1"/>
    <col min="3078" max="3078" width="7" style="2" bestFit="1" customWidth="1"/>
    <col min="3079" max="3079" width="6.85546875" style="2" customWidth="1"/>
    <col min="3080" max="3080" width="7.140625" style="2" customWidth="1"/>
    <col min="3081" max="3081" width="6" style="2" bestFit="1" customWidth="1"/>
    <col min="3082" max="3083" width="5" style="2" bestFit="1" customWidth="1"/>
    <col min="3084" max="3084" width="3.28515625" style="2" bestFit="1" customWidth="1"/>
    <col min="3085" max="3085" width="6" style="2" bestFit="1" customWidth="1"/>
    <col min="3086" max="3086" width="7.85546875" style="2" bestFit="1" customWidth="1"/>
    <col min="3087" max="3087" width="3.28515625" style="2" bestFit="1" customWidth="1"/>
    <col min="3088" max="3088" width="4" style="2" bestFit="1" customWidth="1"/>
    <col min="3089" max="3090" width="3.28515625" style="2" bestFit="1" customWidth="1"/>
    <col min="3091" max="3091" width="5" style="2" bestFit="1" customWidth="1"/>
    <col min="3092" max="3092" width="7.140625" style="2" bestFit="1" customWidth="1"/>
    <col min="3093" max="3093" width="5.7109375" style="2" bestFit="1" customWidth="1"/>
    <col min="3094" max="3094" width="5.85546875" style="2" customWidth="1"/>
    <col min="3095" max="3095" width="6.7109375" style="2" bestFit="1" customWidth="1"/>
    <col min="3096" max="3096" width="0" style="2" hidden="1" customWidth="1"/>
    <col min="3097" max="3097" width="6.42578125" style="2" customWidth="1"/>
    <col min="3098" max="3098" width="8.28515625" style="2" customWidth="1"/>
    <col min="3099" max="3099" width="10.140625" style="2" bestFit="1" customWidth="1"/>
    <col min="3100" max="3100" width="8.5703125" style="2" bestFit="1" customWidth="1"/>
    <col min="3101" max="3101" width="16.140625" style="2" bestFit="1" customWidth="1"/>
    <col min="3102" max="3102" width="9.85546875" style="2" bestFit="1" customWidth="1"/>
    <col min="3103" max="3105" width="8.28515625" style="2" customWidth="1"/>
    <col min="3106" max="3106" width="10.28515625" style="2" customWidth="1"/>
    <col min="3107" max="3107" width="9.140625" style="2" customWidth="1"/>
    <col min="3108" max="3108" width="10.28515625" style="2" customWidth="1"/>
    <col min="3109" max="3109" width="9.140625" style="2" customWidth="1"/>
    <col min="3110" max="3321" width="9.140625" style="2"/>
    <col min="3322" max="3322" width="3.140625" style="2" customWidth="1"/>
    <col min="3323" max="3323" width="7.28515625" style="2" bestFit="1" customWidth="1"/>
    <col min="3324" max="3325" width="7" style="2" bestFit="1" customWidth="1"/>
    <col min="3326" max="3326" width="6" style="2" bestFit="1" customWidth="1"/>
    <col min="3327" max="3327" width="6" style="2" customWidth="1"/>
    <col min="3328" max="3329" width="5" style="2" bestFit="1" customWidth="1"/>
    <col min="3330" max="3330" width="6" style="2" bestFit="1" customWidth="1"/>
    <col min="3331" max="3331" width="6.5703125" style="2" bestFit="1" customWidth="1"/>
    <col min="3332" max="3332" width="8.5703125" style="2" customWidth="1"/>
    <col min="3333" max="3333" width="5" style="2" bestFit="1" customWidth="1"/>
    <col min="3334" max="3334" width="7" style="2" bestFit="1" customWidth="1"/>
    <col min="3335" max="3335" width="6.85546875" style="2" customWidth="1"/>
    <col min="3336" max="3336" width="7.140625" style="2" customWidth="1"/>
    <col min="3337" max="3337" width="6" style="2" bestFit="1" customWidth="1"/>
    <col min="3338" max="3339" width="5" style="2" bestFit="1" customWidth="1"/>
    <col min="3340" max="3340" width="3.28515625" style="2" bestFit="1" customWidth="1"/>
    <col min="3341" max="3341" width="6" style="2" bestFit="1" customWidth="1"/>
    <col min="3342" max="3342" width="7.85546875" style="2" bestFit="1" customWidth="1"/>
    <col min="3343" max="3343" width="3.28515625" style="2" bestFit="1" customWidth="1"/>
    <col min="3344" max="3344" width="4" style="2" bestFit="1" customWidth="1"/>
    <col min="3345" max="3346" width="3.28515625" style="2" bestFit="1" customWidth="1"/>
    <col min="3347" max="3347" width="5" style="2" bestFit="1" customWidth="1"/>
    <col min="3348" max="3348" width="7.140625" style="2" bestFit="1" customWidth="1"/>
    <col min="3349" max="3349" width="5.7109375" style="2" bestFit="1" customWidth="1"/>
    <col min="3350" max="3350" width="5.85546875" style="2" customWidth="1"/>
    <col min="3351" max="3351" width="6.7109375" style="2" bestFit="1" customWidth="1"/>
    <col min="3352" max="3352" width="0" style="2" hidden="1" customWidth="1"/>
    <col min="3353" max="3353" width="6.42578125" style="2" customWidth="1"/>
    <col min="3354" max="3354" width="8.28515625" style="2" customWidth="1"/>
    <col min="3355" max="3355" width="10.140625" style="2" bestFit="1" customWidth="1"/>
    <col min="3356" max="3356" width="8.5703125" style="2" bestFit="1" customWidth="1"/>
    <col min="3357" max="3357" width="16.140625" style="2" bestFit="1" customWidth="1"/>
    <col min="3358" max="3358" width="9.85546875" style="2" bestFit="1" customWidth="1"/>
    <col min="3359" max="3361" width="8.28515625" style="2" customWidth="1"/>
    <col min="3362" max="3362" width="10.28515625" style="2" customWidth="1"/>
    <col min="3363" max="3363" width="9.140625" style="2" customWidth="1"/>
    <col min="3364" max="3364" width="10.28515625" style="2" customWidth="1"/>
    <col min="3365" max="3365" width="9.140625" style="2" customWidth="1"/>
    <col min="3366" max="3577" width="9.140625" style="2"/>
    <col min="3578" max="3578" width="3.140625" style="2" customWidth="1"/>
    <col min="3579" max="3579" width="7.28515625" style="2" bestFit="1" customWidth="1"/>
    <col min="3580" max="3581" width="7" style="2" bestFit="1" customWidth="1"/>
    <col min="3582" max="3582" width="6" style="2" bestFit="1" customWidth="1"/>
    <col min="3583" max="3583" width="6" style="2" customWidth="1"/>
    <col min="3584" max="3585" width="5" style="2" bestFit="1" customWidth="1"/>
    <col min="3586" max="3586" width="6" style="2" bestFit="1" customWidth="1"/>
    <col min="3587" max="3587" width="6.5703125" style="2" bestFit="1" customWidth="1"/>
    <col min="3588" max="3588" width="8.5703125" style="2" customWidth="1"/>
    <col min="3589" max="3589" width="5" style="2" bestFit="1" customWidth="1"/>
    <col min="3590" max="3590" width="7" style="2" bestFit="1" customWidth="1"/>
    <col min="3591" max="3591" width="6.85546875" style="2" customWidth="1"/>
    <col min="3592" max="3592" width="7.140625" style="2" customWidth="1"/>
    <col min="3593" max="3593" width="6" style="2" bestFit="1" customWidth="1"/>
    <col min="3594" max="3595" width="5" style="2" bestFit="1" customWidth="1"/>
    <col min="3596" max="3596" width="3.28515625" style="2" bestFit="1" customWidth="1"/>
    <col min="3597" max="3597" width="6" style="2" bestFit="1" customWidth="1"/>
    <col min="3598" max="3598" width="7.85546875" style="2" bestFit="1" customWidth="1"/>
    <col min="3599" max="3599" width="3.28515625" style="2" bestFit="1" customWidth="1"/>
    <col min="3600" max="3600" width="4" style="2" bestFit="1" customWidth="1"/>
    <col min="3601" max="3602" width="3.28515625" style="2" bestFit="1" customWidth="1"/>
    <col min="3603" max="3603" width="5" style="2" bestFit="1" customWidth="1"/>
    <col min="3604" max="3604" width="7.140625" style="2" bestFit="1" customWidth="1"/>
    <col min="3605" max="3605" width="5.7109375" style="2" bestFit="1" customWidth="1"/>
    <col min="3606" max="3606" width="5.85546875" style="2" customWidth="1"/>
    <col min="3607" max="3607" width="6.7109375" style="2" bestFit="1" customWidth="1"/>
    <col min="3608" max="3608" width="0" style="2" hidden="1" customWidth="1"/>
    <col min="3609" max="3609" width="6.42578125" style="2" customWidth="1"/>
    <col min="3610" max="3610" width="8.28515625" style="2" customWidth="1"/>
    <col min="3611" max="3611" width="10.140625" style="2" bestFit="1" customWidth="1"/>
    <col min="3612" max="3612" width="8.5703125" style="2" bestFit="1" customWidth="1"/>
    <col min="3613" max="3613" width="16.140625" style="2" bestFit="1" customWidth="1"/>
    <col min="3614" max="3614" width="9.85546875" style="2" bestFit="1" customWidth="1"/>
    <col min="3615" max="3617" width="8.28515625" style="2" customWidth="1"/>
    <col min="3618" max="3618" width="10.28515625" style="2" customWidth="1"/>
    <col min="3619" max="3619" width="9.140625" style="2" customWidth="1"/>
    <col min="3620" max="3620" width="10.28515625" style="2" customWidth="1"/>
    <col min="3621" max="3621" width="9.140625" style="2" customWidth="1"/>
    <col min="3622" max="3833" width="9.140625" style="2"/>
    <col min="3834" max="3834" width="3.140625" style="2" customWidth="1"/>
    <col min="3835" max="3835" width="7.28515625" style="2" bestFit="1" customWidth="1"/>
    <col min="3836" max="3837" width="7" style="2" bestFit="1" customWidth="1"/>
    <col min="3838" max="3838" width="6" style="2" bestFit="1" customWidth="1"/>
    <col min="3839" max="3839" width="6" style="2" customWidth="1"/>
    <col min="3840" max="3841" width="5" style="2" bestFit="1" customWidth="1"/>
    <col min="3842" max="3842" width="6" style="2" bestFit="1" customWidth="1"/>
    <col min="3843" max="3843" width="6.5703125" style="2" bestFit="1" customWidth="1"/>
    <col min="3844" max="3844" width="8.5703125" style="2" customWidth="1"/>
    <col min="3845" max="3845" width="5" style="2" bestFit="1" customWidth="1"/>
    <col min="3846" max="3846" width="7" style="2" bestFit="1" customWidth="1"/>
    <col min="3847" max="3847" width="6.85546875" style="2" customWidth="1"/>
    <col min="3848" max="3848" width="7.140625" style="2" customWidth="1"/>
    <col min="3849" max="3849" width="6" style="2" bestFit="1" customWidth="1"/>
    <col min="3850" max="3851" width="5" style="2" bestFit="1" customWidth="1"/>
    <col min="3852" max="3852" width="3.28515625" style="2" bestFit="1" customWidth="1"/>
    <col min="3853" max="3853" width="6" style="2" bestFit="1" customWidth="1"/>
    <col min="3854" max="3854" width="7.85546875" style="2" bestFit="1" customWidth="1"/>
    <col min="3855" max="3855" width="3.28515625" style="2" bestFit="1" customWidth="1"/>
    <col min="3856" max="3856" width="4" style="2" bestFit="1" customWidth="1"/>
    <col min="3857" max="3858" width="3.28515625" style="2" bestFit="1" customWidth="1"/>
    <col min="3859" max="3859" width="5" style="2" bestFit="1" customWidth="1"/>
    <col min="3860" max="3860" width="7.140625" style="2" bestFit="1" customWidth="1"/>
    <col min="3861" max="3861" width="5.7109375" style="2" bestFit="1" customWidth="1"/>
    <col min="3862" max="3862" width="5.85546875" style="2" customWidth="1"/>
    <col min="3863" max="3863" width="6.7109375" style="2" bestFit="1" customWidth="1"/>
    <col min="3864" max="3864" width="0" style="2" hidden="1" customWidth="1"/>
    <col min="3865" max="3865" width="6.42578125" style="2" customWidth="1"/>
    <col min="3866" max="3866" width="8.28515625" style="2" customWidth="1"/>
    <col min="3867" max="3867" width="10.140625" style="2" bestFit="1" customWidth="1"/>
    <col min="3868" max="3868" width="8.5703125" style="2" bestFit="1" customWidth="1"/>
    <col min="3869" max="3869" width="16.140625" style="2" bestFit="1" customWidth="1"/>
    <col min="3870" max="3870" width="9.85546875" style="2" bestFit="1" customWidth="1"/>
    <col min="3871" max="3873" width="8.28515625" style="2" customWidth="1"/>
    <col min="3874" max="3874" width="10.28515625" style="2" customWidth="1"/>
    <col min="3875" max="3875" width="9.140625" style="2" customWidth="1"/>
    <col min="3876" max="3876" width="10.28515625" style="2" customWidth="1"/>
    <col min="3877" max="3877" width="9.140625" style="2" customWidth="1"/>
    <col min="3878" max="4089" width="9.140625" style="2"/>
    <col min="4090" max="4090" width="3.140625" style="2" customWidth="1"/>
    <col min="4091" max="4091" width="7.28515625" style="2" bestFit="1" customWidth="1"/>
    <col min="4092" max="4093" width="7" style="2" bestFit="1" customWidth="1"/>
    <col min="4094" max="4094" width="6" style="2" bestFit="1" customWidth="1"/>
    <col min="4095" max="4095" width="6" style="2" customWidth="1"/>
    <col min="4096" max="4097" width="5" style="2" bestFit="1" customWidth="1"/>
    <col min="4098" max="4098" width="6" style="2" bestFit="1" customWidth="1"/>
    <col min="4099" max="4099" width="6.5703125" style="2" bestFit="1" customWidth="1"/>
    <col min="4100" max="4100" width="8.5703125" style="2" customWidth="1"/>
    <col min="4101" max="4101" width="5" style="2" bestFit="1" customWidth="1"/>
    <col min="4102" max="4102" width="7" style="2" bestFit="1" customWidth="1"/>
    <col min="4103" max="4103" width="6.85546875" style="2" customWidth="1"/>
    <col min="4104" max="4104" width="7.140625" style="2" customWidth="1"/>
    <col min="4105" max="4105" width="6" style="2" bestFit="1" customWidth="1"/>
    <col min="4106" max="4107" width="5" style="2" bestFit="1" customWidth="1"/>
    <col min="4108" max="4108" width="3.28515625" style="2" bestFit="1" customWidth="1"/>
    <col min="4109" max="4109" width="6" style="2" bestFit="1" customWidth="1"/>
    <col min="4110" max="4110" width="7.85546875" style="2" bestFit="1" customWidth="1"/>
    <col min="4111" max="4111" width="3.28515625" style="2" bestFit="1" customWidth="1"/>
    <col min="4112" max="4112" width="4" style="2" bestFit="1" customWidth="1"/>
    <col min="4113" max="4114" width="3.28515625" style="2" bestFit="1" customWidth="1"/>
    <col min="4115" max="4115" width="5" style="2" bestFit="1" customWidth="1"/>
    <col min="4116" max="4116" width="7.140625" style="2" bestFit="1" customWidth="1"/>
    <col min="4117" max="4117" width="5.7109375" style="2" bestFit="1" customWidth="1"/>
    <col min="4118" max="4118" width="5.85546875" style="2" customWidth="1"/>
    <col min="4119" max="4119" width="6.7109375" style="2" bestFit="1" customWidth="1"/>
    <col min="4120" max="4120" width="0" style="2" hidden="1" customWidth="1"/>
    <col min="4121" max="4121" width="6.42578125" style="2" customWidth="1"/>
    <col min="4122" max="4122" width="8.28515625" style="2" customWidth="1"/>
    <col min="4123" max="4123" width="10.140625" style="2" bestFit="1" customWidth="1"/>
    <col min="4124" max="4124" width="8.5703125" style="2" bestFit="1" customWidth="1"/>
    <col min="4125" max="4125" width="16.140625" style="2" bestFit="1" customWidth="1"/>
    <col min="4126" max="4126" width="9.85546875" style="2" bestFit="1" customWidth="1"/>
    <col min="4127" max="4129" width="8.28515625" style="2" customWidth="1"/>
    <col min="4130" max="4130" width="10.28515625" style="2" customWidth="1"/>
    <col min="4131" max="4131" width="9.140625" style="2" customWidth="1"/>
    <col min="4132" max="4132" width="10.28515625" style="2" customWidth="1"/>
    <col min="4133" max="4133" width="9.140625" style="2" customWidth="1"/>
    <col min="4134" max="4345" width="9.140625" style="2"/>
    <col min="4346" max="4346" width="3.140625" style="2" customWidth="1"/>
    <col min="4347" max="4347" width="7.28515625" style="2" bestFit="1" customWidth="1"/>
    <col min="4348" max="4349" width="7" style="2" bestFit="1" customWidth="1"/>
    <col min="4350" max="4350" width="6" style="2" bestFit="1" customWidth="1"/>
    <col min="4351" max="4351" width="6" style="2" customWidth="1"/>
    <col min="4352" max="4353" width="5" style="2" bestFit="1" customWidth="1"/>
    <col min="4354" max="4354" width="6" style="2" bestFit="1" customWidth="1"/>
    <col min="4355" max="4355" width="6.5703125" style="2" bestFit="1" customWidth="1"/>
    <col min="4356" max="4356" width="8.5703125" style="2" customWidth="1"/>
    <col min="4357" max="4357" width="5" style="2" bestFit="1" customWidth="1"/>
    <col min="4358" max="4358" width="7" style="2" bestFit="1" customWidth="1"/>
    <col min="4359" max="4359" width="6.85546875" style="2" customWidth="1"/>
    <col min="4360" max="4360" width="7.140625" style="2" customWidth="1"/>
    <col min="4361" max="4361" width="6" style="2" bestFit="1" customWidth="1"/>
    <col min="4362" max="4363" width="5" style="2" bestFit="1" customWidth="1"/>
    <col min="4364" max="4364" width="3.28515625" style="2" bestFit="1" customWidth="1"/>
    <col min="4365" max="4365" width="6" style="2" bestFit="1" customWidth="1"/>
    <col min="4366" max="4366" width="7.85546875" style="2" bestFit="1" customWidth="1"/>
    <col min="4367" max="4367" width="3.28515625" style="2" bestFit="1" customWidth="1"/>
    <col min="4368" max="4368" width="4" style="2" bestFit="1" customWidth="1"/>
    <col min="4369" max="4370" width="3.28515625" style="2" bestFit="1" customWidth="1"/>
    <col min="4371" max="4371" width="5" style="2" bestFit="1" customWidth="1"/>
    <col min="4372" max="4372" width="7.140625" style="2" bestFit="1" customWidth="1"/>
    <col min="4373" max="4373" width="5.7109375" style="2" bestFit="1" customWidth="1"/>
    <col min="4374" max="4374" width="5.85546875" style="2" customWidth="1"/>
    <col min="4375" max="4375" width="6.7109375" style="2" bestFit="1" customWidth="1"/>
    <col min="4376" max="4376" width="0" style="2" hidden="1" customWidth="1"/>
    <col min="4377" max="4377" width="6.42578125" style="2" customWidth="1"/>
    <col min="4378" max="4378" width="8.28515625" style="2" customWidth="1"/>
    <col min="4379" max="4379" width="10.140625" style="2" bestFit="1" customWidth="1"/>
    <col min="4380" max="4380" width="8.5703125" style="2" bestFit="1" customWidth="1"/>
    <col min="4381" max="4381" width="16.140625" style="2" bestFit="1" customWidth="1"/>
    <col min="4382" max="4382" width="9.85546875" style="2" bestFit="1" customWidth="1"/>
    <col min="4383" max="4385" width="8.28515625" style="2" customWidth="1"/>
    <col min="4386" max="4386" width="10.28515625" style="2" customWidth="1"/>
    <col min="4387" max="4387" width="9.140625" style="2" customWidth="1"/>
    <col min="4388" max="4388" width="10.28515625" style="2" customWidth="1"/>
    <col min="4389" max="4389" width="9.140625" style="2" customWidth="1"/>
    <col min="4390" max="4601" width="9.140625" style="2"/>
    <col min="4602" max="4602" width="3.140625" style="2" customWidth="1"/>
    <col min="4603" max="4603" width="7.28515625" style="2" bestFit="1" customWidth="1"/>
    <col min="4604" max="4605" width="7" style="2" bestFit="1" customWidth="1"/>
    <col min="4606" max="4606" width="6" style="2" bestFit="1" customWidth="1"/>
    <col min="4607" max="4607" width="6" style="2" customWidth="1"/>
    <col min="4608" max="4609" width="5" style="2" bestFit="1" customWidth="1"/>
    <col min="4610" max="4610" width="6" style="2" bestFit="1" customWidth="1"/>
    <col min="4611" max="4611" width="6.5703125" style="2" bestFit="1" customWidth="1"/>
    <col min="4612" max="4612" width="8.5703125" style="2" customWidth="1"/>
    <col min="4613" max="4613" width="5" style="2" bestFit="1" customWidth="1"/>
    <col min="4614" max="4614" width="7" style="2" bestFit="1" customWidth="1"/>
    <col min="4615" max="4615" width="6.85546875" style="2" customWidth="1"/>
    <col min="4616" max="4616" width="7.140625" style="2" customWidth="1"/>
    <col min="4617" max="4617" width="6" style="2" bestFit="1" customWidth="1"/>
    <col min="4618" max="4619" width="5" style="2" bestFit="1" customWidth="1"/>
    <col min="4620" max="4620" width="3.28515625" style="2" bestFit="1" customWidth="1"/>
    <col min="4621" max="4621" width="6" style="2" bestFit="1" customWidth="1"/>
    <col min="4622" max="4622" width="7.85546875" style="2" bestFit="1" customWidth="1"/>
    <col min="4623" max="4623" width="3.28515625" style="2" bestFit="1" customWidth="1"/>
    <col min="4624" max="4624" width="4" style="2" bestFit="1" customWidth="1"/>
    <col min="4625" max="4626" width="3.28515625" style="2" bestFit="1" customWidth="1"/>
    <col min="4627" max="4627" width="5" style="2" bestFit="1" customWidth="1"/>
    <col min="4628" max="4628" width="7.140625" style="2" bestFit="1" customWidth="1"/>
    <col min="4629" max="4629" width="5.7109375" style="2" bestFit="1" customWidth="1"/>
    <col min="4630" max="4630" width="5.85546875" style="2" customWidth="1"/>
    <col min="4631" max="4631" width="6.7109375" style="2" bestFit="1" customWidth="1"/>
    <col min="4632" max="4632" width="0" style="2" hidden="1" customWidth="1"/>
    <col min="4633" max="4633" width="6.42578125" style="2" customWidth="1"/>
    <col min="4634" max="4634" width="8.28515625" style="2" customWidth="1"/>
    <col min="4635" max="4635" width="10.140625" style="2" bestFit="1" customWidth="1"/>
    <col min="4636" max="4636" width="8.5703125" style="2" bestFit="1" customWidth="1"/>
    <col min="4637" max="4637" width="16.140625" style="2" bestFit="1" customWidth="1"/>
    <col min="4638" max="4638" width="9.85546875" style="2" bestFit="1" customWidth="1"/>
    <col min="4639" max="4641" width="8.28515625" style="2" customWidth="1"/>
    <col min="4642" max="4642" width="10.28515625" style="2" customWidth="1"/>
    <col min="4643" max="4643" width="9.140625" style="2" customWidth="1"/>
    <col min="4644" max="4644" width="10.28515625" style="2" customWidth="1"/>
    <col min="4645" max="4645" width="9.140625" style="2" customWidth="1"/>
    <col min="4646" max="4857" width="9.140625" style="2"/>
    <col min="4858" max="4858" width="3.140625" style="2" customWidth="1"/>
    <col min="4859" max="4859" width="7.28515625" style="2" bestFit="1" customWidth="1"/>
    <col min="4860" max="4861" width="7" style="2" bestFit="1" customWidth="1"/>
    <col min="4862" max="4862" width="6" style="2" bestFit="1" customWidth="1"/>
    <col min="4863" max="4863" width="6" style="2" customWidth="1"/>
    <col min="4864" max="4865" width="5" style="2" bestFit="1" customWidth="1"/>
    <col min="4866" max="4866" width="6" style="2" bestFit="1" customWidth="1"/>
    <col min="4867" max="4867" width="6.5703125" style="2" bestFit="1" customWidth="1"/>
    <col min="4868" max="4868" width="8.5703125" style="2" customWidth="1"/>
    <col min="4869" max="4869" width="5" style="2" bestFit="1" customWidth="1"/>
    <col min="4870" max="4870" width="7" style="2" bestFit="1" customWidth="1"/>
    <col min="4871" max="4871" width="6.85546875" style="2" customWidth="1"/>
    <col min="4872" max="4872" width="7.140625" style="2" customWidth="1"/>
    <col min="4873" max="4873" width="6" style="2" bestFit="1" customWidth="1"/>
    <col min="4874" max="4875" width="5" style="2" bestFit="1" customWidth="1"/>
    <col min="4876" max="4876" width="3.28515625" style="2" bestFit="1" customWidth="1"/>
    <col min="4877" max="4877" width="6" style="2" bestFit="1" customWidth="1"/>
    <col min="4878" max="4878" width="7.85546875" style="2" bestFit="1" customWidth="1"/>
    <col min="4879" max="4879" width="3.28515625" style="2" bestFit="1" customWidth="1"/>
    <col min="4880" max="4880" width="4" style="2" bestFit="1" customWidth="1"/>
    <col min="4881" max="4882" width="3.28515625" style="2" bestFit="1" customWidth="1"/>
    <col min="4883" max="4883" width="5" style="2" bestFit="1" customWidth="1"/>
    <col min="4884" max="4884" width="7.140625" style="2" bestFit="1" customWidth="1"/>
    <col min="4885" max="4885" width="5.7109375" style="2" bestFit="1" customWidth="1"/>
    <col min="4886" max="4886" width="5.85546875" style="2" customWidth="1"/>
    <col min="4887" max="4887" width="6.7109375" style="2" bestFit="1" customWidth="1"/>
    <col min="4888" max="4888" width="0" style="2" hidden="1" customWidth="1"/>
    <col min="4889" max="4889" width="6.42578125" style="2" customWidth="1"/>
    <col min="4890" max="4890" width="8.28515625" style="2" customWidth="1"/>
    <col min="4891" max="4891" width="10.140625" style="2" bestFit="1" customWidth="1"/>
    <col min="4892" max="4892" width="8.5703125" style="2" bestFit="1" customWidth="1"/>
    <col min="4893" max="4893" width="16.140625" style="2" bestFit="1" customWidth="1"/>
    <col min="4894" max="4894" width="9.85546875" style="2" bestFit="1" customWidth="1"/>
    <col min="4895" max="4897" width="8.28515625" style="2" customWidth="1"/>
    <col min="4898" max="4898" width="10.28515625" style="2" customWidth="1"/>
    <col min="4899" max="4899" width="9.140625" style="2" customWidth="1"/>
    <col min="4900" max="4900" width="10.28515625" style="2" customWidth="1"/>
    <col min="4901" max="4901" width="9.140625" style="2" customWidth="1"/>
    <col min="4902" max="5113" width="9.140625" style="2"/>
    <col min="5114" max="5114" width="3.140625" style="2" customWidth="1"/>
    <col min="5115" max="5115" width="7.28515625" style="2" bestFit="1" customWidth="1"/>
    <col min="5116" max="5117" width="7" style="2" bestFit="1" customWidth="1"/>
    <col min="5118" max="5118" width="6" style="2" bestFit="1" customWidth="1"/>
    <col min="5119" max="5119" width="6" style="2" customWidth="1"/>
    <col min="5120" max="5121" width="5" style="2" bestFit="1" customWidth="1"/>
    <col min="5122" max="5122" width="6" style="2" bestFit="1" customWidth="1"/>
    <col min="5123" max="5123" width="6.5703125" style="2" bestFit="1" customWidth="1"/>
    <col min="5124" max="5124" width="8.5703125" style="2" customWidth="1"/>
    <col min="5125" max="5125" width="5" style="2" bestFit="1" customWidth="1"/>
    <col min="5126" max="5126" width="7" style="2" bestFit="1" customWidth="1"/>
    <col min="5127" max="5127" width="6.85546875" style="2" customWidth="1"/>
    <col min="5128" max="5128" width="7.140625" style="2" customWidth="1"/>
    <col min="5129" max="5129" width="6" style="2" bestFit="1" customWidth="1"/>
    <col min="5130" max="5131" width="5" style="2" bestFit="1" customWidth="1"/>
    <col min="5132" max="5132" width="3.28515625" style="2" bestFit="1" customWidth="1"/>
    <col min="5133" max="5133" width="6" style="2" bestFit="1" customWidth="1"/>
    <col min="5134" max="5134" width="7.85546875" style="2" bestFit="1" customWidth="1"/>
    <col min="5135" max="5135" width="3.28515625" style="2" bestFit="1" customWidth="1"/>
    <col min="5136" max="5136" width="4" style="2" bestFit="1" customWidth="1"/>
    <col min="5137" max="5138" width="3.28515625" style="2" bestFit="1" customWidth="1"/>
    <col min="5139" max="5139" width="5" style="2" bestFit="1" customWidth="1"/>
    <col min="5140" max="5140" width="7.140625" style="2" bestFit="1" customWidth="1"/>
    <col min="5141" max="5141" width="5.7109375" style="2" bestFit="1" customWidth="1"/>
    <col min="5142" max="5142" width="5.85546875" style="2" customWidth="1"/>
    <col min="5143" max="5143" width="6.7109375" style="2" bestFit="1" customWidth="1"/>
    <col min="5144" max="5144" width="0" style="2" hidden="1" customWidth="1"/>
    <col min="5145" max="5145" width="6.42578125" style="2" customWidth="1"/>
    <col min="5146" max="5146" width="8.28515625" style="2" customWidth="1"/>
    <col min="5147" max="5147" width="10.140625" style="2" bestFit="1" customWidth="1"/>
    <col min="5148" max="5148" width="8.5703125" style="2" bestFit="1" customWidth="1"/>
    <col min="5149" max="5149" width="16.140625" style="2" bestFit="1" customWidth="1"/>
    <col min="5150" max="5150" width="9.85546875" style="2" bestFit="1" customWidth="1"/>
    <col min="5151" max="5153" width="8.28515625" style="2" customWidth="1"/>
    <col min="5154" max="5154" width="10.28515625" style="2" customWidth="1"/>
    <col min="5155" max="5155" width="9.140625" style="2" customWidth="1"/>
    <col min="5156" max="5156" width="10.28515625" style="2" customWidth="1"/>
    <col min="5157" max="5157" width="9.140625" style="2" customWidth="1"/>
    <col min="5158" max="5369" width="9.140625" style="2"/>
    <col min="5370" max="5370" width="3.140625" style="2" customWidth="1"/>
    <col min="5371" max="5371" width="7.28515625" style="2" bestFit="1" customWidth="1"/>
    <col min="5372" max="5373" width="7" style="2" bestFit="1" customWidth="1"/>
    <col min="5374" max="5374" width="6" style="2" bestFit="1" customWidth="1"/>
    <col min="5375" max="5375" width="6" style="2" customWidth="1"/>
    <col min="5376" max="5377" width="5" style="2" bestFit="1" customWidth="1"/>
    <col min="5378" max="5378" width="6" style="2" bestFit="1" customWidth="1"/>
    <col min="5379" max="5379" width="6.5703125" style="2" bestFit="1" customWidth="1"/>
    <col min="5380" max="5380" width="8.5703125" style="2" customWidth="1"/>
    <col min="5381" max="5381" width="5" style="2" bestFit="1" customWidth="1"/>
    <col min="5382" max="5382" width="7" style="2" bestFit="1" customWidth="1"/>
    <col min="5383" max="5383" width="6.85546875" style="2" customWidth="1"/>
    <col min="5384" max="5384" width="7.140625" style="2" customWidth="1"/>
    <col min="5385" max="5385" width="6" style="2" bestFit="1" customWidth="1"/>
    <col min="5386" max="5387" width="5" style="2" bestFit="1" customWidth="1"/>
    <col min="5388" max="5388" width="3.28515625" style="2" bestFit="1" customWidth="1"/>
    <col min="5389" max="5389" width="6" style="2" bestFit="1" customWidth="1"/>
    <col min="5390" max="5390" width="7.85546875" style="2" bestFit="1" customWidth="1"/>
    <col min="5391" max="5391" width="3.28515625" style="2" bestFit="1" customWidth="1"/>
    <col min="5392" max="5392" width="4" style="2" bestFit="1" customWidth="1"/>
    <col min="5393" max="5394" width="3.28515625" style="2" bestFit="1" customWidth="1"/>
    <col min="5395" max="5395" width="5" style="2" bestFit="1" customWidth="1"/>
    <col min="5396" max="5396" width="7.140625" style="2" bestFit="1" customWidth="1"/>
    <col min="5397" max="5397" width="5.7109375" style="2" bestFit="1" customWidth="1"/>
    <col min="5398" max="5398" width="5.85546875" style="2" customWidth="1"/>
    <col min="5399" max="5399" width="6.7109375" style="2" bestFit="1" customWidth="1"/>
    <col min="5400" max="5400" width="0" style="2" hidden="1" customWidth="1"/>
    <col min="5401" max="5401" width="6.42578125" style="2" customWidth="1"/>
    <col min="5402" max="5402" width="8.28515625" style="2" customWidth="1"/>
    <col min="5403" max="5403" width="10.140625" style="2" bestFit="1" customWidth="1"/>
    <col min="5404" max="5404" width="8.5703125" style="2" bestFit="1" customWidth="1"/>
    <col min="5405" max="5405" width="16.140625" style="2" bestFit="1" customWidth="1"/>
    <col min="5406" max="5406" width="9.85546875" style="2" bestFit="1" customWidth="1"/>
    <col min="5407" max="5409" width="8.28515625" style="2" customWidth="1"/>
    <col min="5410" max="5410" width="10.28515625" style="2" customWidth="1"/>
    <col min="5411" max="5411" width="9.140625" style="2" customWidth="1"/>
    <col min="5412" max="5412" width="10.28515625" style="2" customWidth="1"/>
    <col min="5413" max="5413" width="9.140625" style="2" customWidth="1"/>
    <col min="5414" max="5625" width="9.140625" style="2"/>
    <col min="5626" max="5626" width="3.140625" style="2" customWidth="1"/>
    <col min="5627" max="5627" width="7.28515625" style="2" bestFit="1" customWidth="1"/>
    <col min="5628" max="5629" width="7" style="2" bestFit="1" customWidth="1"/>
    <col min="5630" max="5630" width="6" style="2" bestFit="1" customWidth="1"/>
    <col min="5631" max="5631" width="6" style="2" customWidth="1"/>
    <col min="5632" max="5633" width="5" style="2" bestFit="1" customWidth="1"/>
    <col min="5634" max="5634" width="6" style="2" bestFit="1" customWidth="1"/>
    <col min="5635" max="5635" width="6.5703125" style="2" bestFit="1" customWidth="1"/>
    <col min="5636" max="5636" width="8.5703125" style="2" customWidth="1"/>
    <col min="5637" max="5637" width="5" style="2" bestFit="1" customWidth="1"/>
    <col min="5638" max="5638" width="7" style="2" bestFit="1" customWidth="1"/>
    <col min="5639" max="5639" width="6.85546875" style="2" customWidth="1"/>
    <col min="5640" max="5640" width="7.140625" style="2" customWidth="1"/>
    <col min="5641" max="5641" width="6" style="2" bestFit="1" customWidth="1"/>
    <col min="5642" max="5643" width="5" style="2" bestFit="1" customWidth="1"/>
    <col min="5644" max="5644" width="3.28515625" style="2" bestFit="1" customWidth="1"/>
    <col min="5645" max="5645" width="6" style="2" bestFit="1" customWidth="1"/>
    <col min="5646" max="5646" width="7.85546875" style="2" bestFit="1" customWidth="1"/>
    <col min="5647" max="5647" width="3.28515625" style="2" bestFit="1" customWidth="1"/>
    <col min="5648" max="5648" width="4" style="2" bestFit="1" customWidth="1"/>
    <col min="5649" max="5650" width="3.28515625" style="2" bestFit="1" customWidth="1"/>
    <col min="5651" max="5651" width="5" style="2" bestFit="1" customWidth="1"/>
    <col min="5652" max="5652" width="7.140625" style="2" bestFit="1" customWidth="1"/>
    <col min="5653" max="5653" width="5.7109375" style="2" bestFit="1" customWidth="1"/>
    <col min="5654" max="5654" width="5.85546875" style="2" customWidth="1"/>
    <col min="5655" max="5655" width="6.7109375" style="2" bestFit="1" customWidth="1"/>
    <col min="5656" max="5656" width="0" style="2" hidden="1" customWidth="1"/>
    <col min="5657" max="5657" width="6.42578125" style="2" customWidth="1"/>
    <col min="5658" max="5658" width="8.28515625" style="2" customWidth="1"/>
    <col min="5659" max="5659" width="10.140625" style="2" bestFit="1" customWidth="1"/>
    <col min="5660" max="5660" width="8.5703125" style="2" bestFit="1" customWidth="1"/>
    <col min="5661" max="5661" width="16.140625" style="2" bestFit="1" customWidth="1"/>
    <col min="5662" max="5662" width="9.85546875" style="2" bestFit="1" customWidth="1"/>
    <col min="5663" max="5665" width="8.28515625" style="2" customWidth="1"/>
    <col min="5666" max="5666" width="10.28515625" style="2" customWidth="1"/>
    <col min="5667" max="5667" width="9.140625" style="2" customWidth="1"/>
    <col min="5668" max="5668" width="10.28515625" style="2" customWidth="1"/>
    <col min="5669" max="5669" width="9.140625" style="2" customWidth="1"/>
    <col min="5670" max="5881" width="9.140625" style="2"/>
    <col min="5882" max="5882" width="3.140625" style="2" customWidth="1"/>
    <col min="5883" max="5883" width="7.28515625" style="2" bestFit="1" customWidth="1"/>
    <col min="5884" max="5885" width="7" style="2" bestFit="1" customWidth="1"/>
    <col min="5886" max="5886" width="6" style="2" bestFit="1" customWidth="1"/>
    <col min="5887" max="5887" width="6" style="2" customWidth="1"/>
    <col min="5888" max="5889" width="5" style="2" bestFit="1" customWidth="1"/>
    <col min="5890" max="5890" width="6" style="2" bestFit="1" customWidth="1"/>
    <col min="5891" max="5891" width="6.5703125" style="2" bestFit="1" customWidth="1"/>
    <col min="5892" max="5892" width="8.5703125" style="2" customWidth="1"/>
    <col min="5893" max="5893" width="5" style="2" bestFit="1" customWidth="1"/>
    <col min="5894" max="5894" width="7" style="2" bestFit="1" customWidth="1"/>
    <col min="5895" max="5895" width="6.85546875" style="2" customWidth="1"/>
    <col min="5896" max="5896" width="7.140625" style="2" customWidth="1"/>
    <col min="5897" max="5897" width="6" style="2" bestFit="1" customWidth="1"/>
    <col min="5898" max="5899" width="5" style="2" bestFit="1" customWidth="1"/>
    <col min="5900" max="5900" width="3.28515625" style="2" bestFit="1" customWidth="1"/>
    <col min="5901" max="5901" width="6" style="2" bestFit="1" customWidth="1"/>
    <col min="5902" max="5902" width="7.85546875" style="2" bestFit="1" customWidth="1"/>
    <col min="5903" max="5903" width="3.28515625" style="2" bestFit="1" customWidth="1"/>
    <col min="5904" max="5904" width="4" style="2" bestFit="1" customWidth="1"/>
    <col min="5905" max="5906" width="3.28515625" style="2" bestFit="1" customWidth="1"/>
    <col min="5907" max="5907" width="5" style="2" bestFit="1" customWidth="1"/>
    <col min="5908" max="5908" width="7.140625" style="2" bestFit="1" customWidth="1"/>
    <col min="5909" max="5909" width="5.7109375" style="2" bestFit="1" customWidth="1"/>
    <col min="5910" max="5910" width="5.85546875" style="2" customWidth="1"/>
    <col min="5911" max="5911" width="6.7109375" style="2" bestFit="1" customWidth="1"/>
    <col min="5912" max="5912" width="0" style="2" hidden="1" customWidth="1"/>
    <col min="5913" max="5913" width="6.42578125" style="2" customWidth="1"/>
    <col min="5914" max="5914" width="8.28515625" style="2" customWidth="1"/>
    <col min="5915" max="5915" width="10.140625" style="2" bestFit="1" customWidth="1"/>
    <col min="5916" max="5916" width="8.5703125" style="2" bestFit="1" customWidth="1"/>
    <col min="5917" max="5917" width="16.140625" style="2" bestFit="1" customWidth="1"/>
    <col min="5918" max="5918" width="9.85546875" style="2" bestFit="1" customWidth="1"/>
    <col min="5919" max="5921" width="8.28515625" style="2" customWidth="1"/>
    <col min="5922" max="5922" width="10.28515625" style="2" customWidth="1"/>
    <col min="5923" max="5923" width="9.140625" style="2" customWidth="1"/>
    <col min="5924" max="5924" width="10.28515625" style="2" customWidth="1"/>
    <col min="5925" max="5925" width="9.140625" style="2" customWidth="1"/>
    <col min="5926" max="6137" width="9.140625" style="2"/>
    <col min="6138" max="6138" width="3.140625" style="2" customWidth="1"/>
    <col min="6139" max="6139" width="7.28515625" style="2" bestFit="1" customWidth="1"/>
    <col min="6140" max="6141" width="7" style="2" bestFit="1" customWidth="1"/>
    <col min="6142" max="6142" width="6" style="2" bestFit="1" customWidth="1"/>
    <col min="6143" max="6143" width="6" style="2" customWidth="1"/>
    <col min="6144" max="6145" width="5" style="2" bestFit="1" customWidth="1"/>
    <col min="6146" max="6146" width="6" style="2" bestFit="1" customWidth="1"/>
    <col min="6147" max="6147" width="6.5703125" style="2" bestFit="1" customWidth="1"/>
    <col min="6148" max="6148" width="8.5703125" style="2" customWidth="1"/>
    <col min="6149" max="6149" width="5" style="2" bestFit="1" customWidth="1"/>
    <col min="6150" max="6150" width="7" style="2" bestFit="1" customWidth="1"/>
    <col min="6151" max="6151" width="6.85546875" style="2" customWidth="1"/>
    <col min="6152" max="6152" width="7.140625" style="2" customWidth="1"/>
    <col min="6153" max="6153" width="6" style="2" bestFit="1" customWidth="1"/>
    <col min="6154" max="6155" width="5" style="2" bestFit="1" customWidth="1"/>
    <col min="6156" max="6156" width="3.28515625" style="2" bestFit="1" customWidth="1"/>
    <col min="6157" max="6157" width="6" style="2" bestFit="1" customWidth="1"/>
    <col min="6158" max="6158" width="7.85546875" style="2" bestFit="1" customWidth="1"/>
    <col min="6159" max="6159" width="3.28515625" style="2" bestFit="1" customWidth="1"/>
    <col min="6160" max="6160" width="4" style="2" bestFit="1" customWidth="1"/>
    <col min="6161" max="6162" width="3.28515625" style="2" bestFit="1" customWidth="1"/>
    <col min="6163" max="6163" width="5" style="2" bestFit="1" customWidth="1"/>
    <col min="6164" max="6164" width="7.140625" style="2" bestFit="1" customWidth="1"/>
    <col min="6165" max="6165" width="5.7109375" style="2" bestFit="1" customWidth="1"/>
    <col min="6166" max="6166" width="5.85546875" style="2" customWidth="1"/>
    <col min="6167" max="6167" width="6.7109375" style="2" bestFit="1" customWidth="1"/>
    <col min="6168" max="6168" width="0" style="2" hidden="1" customWidth="1"/>
    <col min="6169" max="6169" width="6.42578125" style="2" customWidth="1"/>
    <col min="6170" max="6170" width="8.28515625" style="2" customWidth="1"/>
    <col min="6171" max="6171" width="10.140625" style="2" bestFit="1" customWidth="1"/>
    <col min="6172" max="6172" width="8.5703125" style="2" bestFit="1" customWidth="1"/>
    <col min="6173" max="6173" width="16.140625" style="2" bestFit="1" customWidth="1"/>
    <col min="6174" max="6174" width="9.85546875" style="2" bestFit="1" customWidth="1"/>
    <col min="6175" max="6177" width="8.28515625" style="2" customWidth="1"/>
    <col min="6178" max="6178" width="10.28515625" style="2" customWidth="1"/>
    <col min="6179" max="6179" width="9.140625" style="2" customWidth="1"/>
    <col min="6180" max="6180" width="10.28515625" style="2" customWidth="1"/>
    <col min="6181" max="6181" width="9.140625" style="2" customWidth="1"/>
    <col min="6182" max="6393" width="9.140625" style="2"/>
    <col min="6394" max="6394" width="3.140625" style="2" customWidth="1"/>
    <col min="6395" max="6395" width="7.28515625" style="2" bestFit="1" customWidth="1"/>
    <col min="6396" max="6397" width="7" style="2" bestFit="1" customWidth="1"/>
    <col min="6398" max="6398" width="6" style="2" bestFit="1" customWidth="1"/>
    <col min="6399" max="6399" width="6" style="2" customWidth="1"/>
    <col min="6400" max="6401" width="5" style="2" bestFit="1" customWidth="1"/>
    <col min="6402" max="6402" width="6" style="2" bestFit="1" customWidth="1"/>
    <col min="6403" max="6403" width="6.5703125" style="2" bestFit="1" customWidth="1"/>
    <col min="6404" max="6404" width="8.5703125" style="2" customWidth="1"/>
    <col min="6405" max="6405" width="5" style="2" bestFit="1" customWidth="1"/>
    <col min="6406" max="6406" width="7" style="2" bestFit="1" customWidth="1"/>
    <col min="6407" max="6407" width="6.85546875" style="2" customWidth="1"/>
    <col min="6408" max="6408" width="7.140625" style="2" customWidth="1"/>
    <col min="6409" max="6409" width="6" style="2" bestFit="1" customWidth="1"/>
    <col min="6410" max="6411" width="5" style="2" bestFit="1" customWidth="1"/>
    <col min="6412" max="6412" width="3.28515625" style="2" bestFit="1" customWidth="1"/>
    <col min="6413" max="6413" width="6" style="2" bestFit="1" customWidth="1"/>
    <col min="6414" max="6414" width="7.85546875" style="2" bestFit="1" customWidth="1"/>
    <col min="6415" max="6415" width="3.28515625" style="2" bestFit="1" customWidth="1"/>
    <col min="6416" max="6416" width="4" style="2" bestFit="1" customWidth="1"/>
    <col min="6417" max="6418" width="3.28515625" style="2" bestFit="1" customWidth="1"/>
    <col min="6419" max="6419" width="5" style="2" bestFit="1" customWidth="1"/>
    <col min="6420" max="6420" width="7.140625" style="2" bestFit="1" customWidth="1"/>
    <col min="6421" max="6421" width="5.7109375" style="2" bestFit="1" customWidth="1"/>
    <col min="6422" max="6422" width="5.85546875" style="2" customWidth="1"/>
    <col min="6423" max="6423" width="6.7109375" style="2" bestFit="1" customWidth="1"/>
    <col min="6424" max="6424" width="0" style="2" hidden="1" customWidth="1"/>
    <col min="6425" max="6425" width="6.42578125" style="2" customWidth="1"/>
    <col min="6426" max="6426" width="8.28515625" style="2" customWidth="1"/>
    <col min="6427" max="6427" width="10.140625" style="2" bestFit="1" customWidth="1"/>
    <col min="6428" max="6428" width="8.5703125" style="2" bestFit="1" customWidth="1"/>
    <col min="6429" max="6429" width="16.140625" style="2" bestFit="1" customWidth="1"/>
    <col min="6430" max="6430" width="9.85546875" style="2" bestFit="1" customWidth="1"/>
    <col min="6431" max="6433" width="8.28515625" style="2" customWidth="1"/>
    <col min="6434" max="6434" width="10.28515625" style="2" customWidth="1"/>
    <col min="6435" max="6435" width="9.140625" style="2" customWidth="1"/>
    <col min="6436" max="6436" width="10.28515625" style="2" customWidth="1"/>
    <col min="6437" max="6437" width="9.140625" style="2" customWidth="1"/>
    <col min="6438" max="6649" width="9.140625" style="2"/>
    <col min="6650" max="6650" width="3.140625" style="2" customWidth="1"/>
    <col min="6651" max="6651" width="7.28515625" style="2" bestFit="1" customWidth="1"/>
    <col min="6652" max="6653" width="7" style="2" bestFit="1" customWidth="1"/>
    <col min="6654" max="6654" width="6" style="2" bestFit="1" customWidth="1"/>
    <col min="6655" max="6655" width="6" style="2" customWidth="1"/>
    <col min="6656" max="6657" width="5" style="2" bestFit="1" customWidth="1"/>
    <col min="6658" max="6658" width="6" style="2" bestFit="1" customWidth="1"/>
    <col min="6659" max="6659" width="6.5703125" style="2" bestFit="1" customWidth="1"/>
    <col min="6660" max="6660" width="8.5703125" style="2" customWidth="1"/>
    <col min="6661" max="6661" width="5" style="2" bestFit="1" customWidth="1"/>
    <col min="6662" max="6662" width="7" style="2" bestFit="1" customWidth="1"/>
    <col min="6663" max="6663" width="6.85546875" style="2" customWidth="1"/>
    <col min="6664" max="6664" width="7.140625" style="2" customWidth="1"/>
    <col min="6665" max="6665" width="6" style="2" bestFit="1" customWidth="1"/>
    <col min="6666" max="6667" width="5" style="2" bestFit="1" customWidth="1"/>
    <col min="6668" max="6668" width="3.28515625" style="2" bestFit="1" customWidth="1"/>
    <col min="6669" max="6669" width="6" style="2" bestFit="1" customWidth="1"/>
    <col min="6670" max="6670" width="7.85546875" style="2" bestFit="1" customWidth="1"/>
    <col min="6671" max="6671" width="3.28515625" style="2" bestFit="1" customWidth="1"/>
    <col min="6672" max="6672" width="4" style="2" bestFit="1" customWidth="1"/>
    <col min="6673" max="6674" width="3.28515625" style="2" bestFit="1" customWidth="1"/>
    <col min="6675" max="6675" width="5" style="2" bestFit="1" customWidth="1"/>
    <col min="6676" max="6676" width="7.140625" style="2" bestFit="1" customWidth="1"/>
    <col min="6677" max="6677" width="5.7109375" style="2" bestFit="1" customWidth="1"/>
    <col min="6678" max="6678" width="5.85546875" style="2" customWidth="1"/>
    <col min="6679" max="6679" width="6.7109375" style="2" bestFit="1" customWidth="1"/>
    <col min="6680" max="6680" width="0" style="2" hidden="1" customWidth="1"/>
    <col min="6681" max="6681" width="6.42578125" style="2" customWidth="1"/>
    <col min="6682" max="6682" width="8.28515625" style="2" customWidth="1"/>
    <col min="6683" max="6683" width="10.140625" style="2" bestFit="1" customWidth="1"/>
    <col min="6684" max="6684" width="8.5703125" style="2" bestFit="1" customWidth="1"/>
    <col min="6685" max="6685" width="16.140625" style="2" bestFit="1" customWidth="1"/>
    <col min="6686" max="6686" width="9.85546875" style="2" bestFit="1" customWidth="1"/>
    <col min="6687" max="6689" width="8.28515625" style="2" customWidth="1"/>
    <col min="6690" max="6690" width="10.28515625" style="2" customWidth="1"/>
    <col min="6691" max="6691" width="9.140625" style="2" customWidth="1"/>
    <col min="6692" max="6692" width="10.28515625" style="2" customWidth="1"/>
    <col min="6693" max="6693" width="9.140625" style="2" customWidth="1"/>
    <col min="6694" max="6905" width="9.140625" style="2"/>
    <col min="6906" max="6906" width="3.140625" style="2" customWidth="1"/>
    <col min="6907" max="6907" width="7.28515625" style="2" bestFit="1" customWidth="1"/>
    <col min="6908" max="6909" width="7" style="2" bestFit="1" customWidth="1"/>
    <col min="6910" max="6910" width="6" style="2" bestFit="1" customWidth="1"/>
    <col min="6911" max="6911" width="6" style="2" customWidth="1"/>
    <col min="6912" max="6913" width="5" style="2" bestFit="1" customWidth="1"/>
    <col min="6914" max="6914" width="6" style="2" bestFit="1" customWidth="1"/>
    <col min="6915" max="6915" width="6.5703125" style="2" bestFit="1" customWidth="1"/>
    <col min="6916" max="6916" width="8.5703125" style="2" customWidth="1"/>
    <col min="6917" max="6917" width="5" style="2" bestFit="1" customWidth="1"/>
    <col min="6918" max="6918" width="7" style="2" bestFit="1" customWidth="1"/>
    <col min="6919" max="6919" width="6.85546875" style="2" customWidth="1"/>
    <col min="6920" max="6920" width="7.140625" style="2" customWidth="1"/>
    <col min="6921" max="6921" width="6" style="2" bestFit="1" customWidth="1"/>
    <col min="6922" max="6923" width="5" style="2" bestFit="1" customWidth="1"/>
    <col min="6924" max="6924" width="3.28515625" style="2" bestFit="1" customWidth="1"/>
    <col min="6925" max="6925" width="6" style="2" bestFit="1" customWidth="1"/>
    <col min="6926" max="6926" width="7.85546875" style="2" bestFit="1" customWidth="1"/>
    <col min="6927" max="6927" width="3.28515625" style="2" bestFit="1" customWidth="1"/>
    <col min="6928" max="6928" width="4" style="2" bestFit="1" customWidth="1"/>
    <col min="6929" max="6930" width="3.28515625" style="2" bestFit="1" customWidth="1"/>
    <col min="6931" max="6931" width="5" style="2" bestFit="1" customWidth="1"/>
    <col min="6932" max="6932" width="7.140625" style="2" bestFit="1" customWidth="1"/>
    <col min="6933" max="6933" width="5.7109375" style="2" bestFit="1" customWidth="1"/>
    <col min="6934" max="6934" width="5.85546875" style="2" customWidth="1"/>
    <col min="6935" max="6935" width="6.7109375" style="2" bestFit="1" customWidth="1"/>
    <col min="6936" max="6936" width="0" style="2" hidden="1" customWidth="1"/>
    <col min="6937" max="6937" width="6.42578125" style="2" customWidth="1"/>
    <col min="6938" max="6938" width="8.28515625" style="2" customWidth="1"/>
    <col min="6939" max="6939" width="10.140625" style="2" bestFit="1" customWidth="1"/>
    <col min="6940" max="6940" width="8.5703125" style="2" bestFit="1" customWidth="1"/>
    <col min="6941" max="6941" width="16.140625" style="2" bestFit="1" customWidth="1"/>
    <col min="6942" max="6942" width="9.85546875" style="2" bestFit="1" customWidth="1"/>
    <col min="6943" max="6945" width="8.28515625" style="2" customWidth="1"/>
    <col min="6946" max="6946" width="10.28515625" style="2" customWidth="1"/>
    <col min="6947" max="6947" width="9.140625" style="2" customWidth="1"/>
    <col min="6948" max="6948" width="10.28515625" style="2" customWidth="1"/>
    <col min="6949" max="6949" width="9.140625" style="2" customWidth="1"/>
    <col min="6950" max="7161" width="9.140625" style="2"/>
    <col min="7162" max="7162" width="3.140625" style="2" customWidth="1"/>
    <col min="7163" max="7163" width="7.28515625" style="2" bestFit="1" customWidth="1"/>
    <col min="7164" max="7165" width="7" style="2" bestFit="1" customWidth="1"/>
    <col min="7166" max="7166" width="6" style="2" bestFit="1" customWidth="1"/>
    <col min="7167" max="7167" width="6" style="2" customWidth="1"/>
    <col min="7168" max="7169" width="5" style="2" bestFit="1" customWidth="1"/>
    <col min="7170" max="7170" width="6" style="2" bestFit="1" customWidth="1"/>
    <col min="7171" max="7171" width="6.5703125" style="2" bestFit="1" customWidth="1"/>
    <col min="7172" max="7172" width="8.5703125" style="2" customWidth="1"/>
    <col min="7173" max="7173" width="5" style="2" bestFit="1" customWidth="1"/>
    <col min="7174" max="7174" width="7" style="2" bestFit="1" customWidth="1"/>
    <col min="7175" max="7175" width="6.85546875" style="2" customWidth="1"/>
    <col min="7176" max="7176" width="7.140625" style="2" customWidth="1"/>
    <col min="7177" max="7177" width="6" style="2" bestFit="1" customWidth="1"/>
    <col min="7178" max="7179" width="5" style="2" bestFit="1" customWidth="1"/>
    <col min="7180" max="7180" width="3.28515625" style="2" bestFit="1" customWidth="1"/>
    <col min="7181" max="7181" width="6" style="2" bestFit="1" customWidth="1"/>
    <col min="7182" max="7182" width="7.85546875" style="2" bestFit="1" customWidth="1"/>
    <col min="7183" max="7183" width="3.28515625" style="2" bestFit="1" customWidth="1"/>
    <col min="7184" max="7184" width="4" style="2" bestFit="1" customWidth="1"/>
    <col min="7185" max="7186" width="3.28515625" style="2" bestFit="1" customWidth="1"/>
    <col min="7187" max="7187" width="5" style="2" bestFit="1" customWidth="1"/>
    <col min="7188" max="7188" width="7.140625" style="2" bestFit="1" customWidth="1"/>
    <col min="7189" max="7189" width="5.7109375" style="2" bestFit="1" customWidth="1"/>
    <col min="7190" max="7190" width="5.85546875" style="2" customWidth="1"/>
    <col min="7191" max="7191" width="6.7109375" style="2" bestFit="1" customWidth="1"/>
    <col min="7192" max="7192" width="0" style="2" hidden="1" customWidth="1"/>
    <col min="7193" max="7193" width="6.42578125" style="2" customWidth="1"/>
    <col min="7194" max="7194" width="8.28515625" style="2" customWidth="1"/>
    <col min="7195" max="7195" width="10.140625" style="2" bestFit="1" customWidth="1"/>
    <col min="7196" max="7196" width="8.5703125" style="2" bestFit="1" customWidth="1"/>
    <col min="7197" max="7197" width="16.140625" style="2" bestFit="1" customWidth="1"/>
    <col min="7198" max="7198" width="9.85546875" style="2" bestFit="1" customWidth="1"/>
    <col min="7199" max="7201" width="8.28515625" style="2" customWidth="1"/>
    <col min="7202" max="7202" width="10.28515625" style="2" customWidth="1"/>
    <col min="7203" max="7203" width="9.140625" style="2" customWidth="1"/>
    <col min="7204" max="7204" width="10.28515625" style="2" customWidth="1"/>
    <col min="7205" max="7205" width="9.140625" style="2" customWidth="1"/>
    <col min="7206" max="7417" width="9.140625" style="2"/>
    <col min="7418" max="7418" width="3.140625" style="2" customWidth="1"/>
    <col min="7419" max="7419" width="7.28515625" style="2" bestFit="1" customWidth="1"/>
    <col min="7420" max="7421" width="7" style="2" bestFit="1" customWidth="1"/>
    <col min="7422" max="7422" width="6" style="2" bestFit="1" customWidth="1"/>
    <col min="7423" max="7423" width="6" style="2" customWidth="1"/>
    <col min="7424" max="7425" width="5" style="2" bestFit="1" customWidth="1"/>
    <col min="7426" max="7426" width="6" style="2" bestFit="1" customWidth="1"/>
    <col min="7427" max="7427" width="6.5703125" style="2" bestFit="1" customWidth="1"/>
    <col min="7428" max="7428" width="8.5703125" style="2" customWidth="1"/>
    <col min="7429" max="7429" width="5" style="2" bestFit="1" customWidth="1"/>
    <col min="7430" max="7430" width="7" style="2" bestFit="1" customWidth="1"/>
    <col min="7431" max="7431" width="6.85546875" style="2" customWidth="1"/>
    <col min="7432" max="7432" width="7.140625" style="2" customWidth="1"/>
    <col min="7433" max="7433" width="6" style="2" bestFit="1" customWidth="1"/>
    <col min="7434" max="7435" width="5" style="2" bestFit="1" customWidth="1"/>
    <col min="7436" max="7436" width="3.28515625" style="2" bestFit="1" customWidth="1"/>
    <col min="7437" max="7437" width="6" style="2" bestFit="1" customWidth="1"/>
    <col min="7438" max="7438" width="7.85546875" style="2" bestFit="1" customWidth="1"/>
    <col min="7439" max="7439" width="3.28515625" style="2" bestFit="1" customWidth="1"/>
    <col min="7440" max="7440" width="4" style="2" bestFit="1" customWidth="1"/>
    <col min="7441" max="7442" width="3.28515625" style="2" bestFit="1" customWidth="1"/>
    <col min="7443" max="7443" width="5" style="2" bestFit="1" customWidth="1"/>
    <col min="7444" max="7444" width="7.140625" style="2" bestFit="1" customWidth="1"/>
    <col min="7445" max="7445" width="5.7109375" style="2" bestFit="1" customWidth="1"/>
    <col min="7446" max="7446" width="5.85546875" style="2" customWidth="1"/>
    <col min="7447" max="7447" width="6.7109375" style="2" bestFit="1" customWidth="1"/>
    <col min="7448" max="7448" width="0" style="2" hidden="1" customWidth="1"/>
    <col min="7449" max="7449" width="6.42578125" style="2" customWidth="1"/>
    <col min="7450" max="7450" width="8.28515625" style="2" customWidth="1"/>
    <col min="7451" max="7451" width="10.140625" style="2" bestFit="1" customWidth="1"/>
    <col min="7452" max="7452" width="8.5703125" style="2" bestFit="1" customWidth="1"/>
    <col min="7453" max="7453" width="16.140625" style="2" bestFit="1" customWidth="1"/>
    <col min="7454" max="7454" width="9.85546875" style="2" bestFit="1" customWidth="1"/>
    <col min="7455" max="7457" width="8.28515625" style="2" customWidth="1"/>
    <col min="7458" max="7458" width="10.28515625" style="2" customWidth="1"/>
    <col min="7459" max="7459" width="9.140625" style="2" customWidth="1"/>
    <col min="7460" max="7460" width="10.28515625" style="2" customWidth="1"/>
    <col min="7461" max="7461" width="9.140625" style="2" customWidth="1"/>
    <col min="7462" max="7673" width="9.140625" style="2"/>
    <col min="7674" max="7674" width="3.140625" style="2" customWidth="1"/>
    <col min="7675" max="7675" width="7.28515625" style="2" bestFit="1" customWidth="1"/>
    <col min="7676" max="7677" width="7" style="2" bestFit="1" customWidth="1"/>
    <col min="7678" max="7678" width="6" style="2" bestFit="1" customWidth="1"/>
    <col min="7679" max="7679" width="6" style="2" customWidth="1"/>
    <col min="7680" max="7681" width="5" style="2" bestFit="1" customWidth="1"/>
    <col min="7682" max="7682" width="6" style="2" bestFit="1" customWidth="1"/>
    <col min="7683" max="7683" width="6.5703125" style="2" bestFit="1" customWidth="1"/>
    <col min="7684" max="7684" width="8.5703125" style="2" customWidth="1"/>
    <col min="7685" max="7685" width="5" style="2" bestFit="1" customWidth="1"/>
    <col min="7686" max="7686" width="7" style="2" bestFit="1" customWidth="1"/>
    <col min="7687" max="7687" width="6.85546875" style="2" customWidth="1"/>
    <col min="7688" max="7688" width="7.140625" style="2" customWidth="1"/>
    <col min="7689" max="7689" width="6" style="2" bestFit="1" customWidth="1"/>
    <col min="7690" max="7691" width="5" style="2" bestFit="1" customWidth="1"/>
    <col min="7692" max="7692" width="3.28515625" style="2" bestFit="1" customWidth="1"/>
    <col min="7693" max="7693" width="6" style="2" bestFit="1" customWidth="1"/>
    <col min="7694" max="7694" width="7.85546875" style="2" bestFit="1" customWidth="1"/>
    <col min="7695" max="7695" width="3.28515625" style="2" bestFit="1" customWidth="1"/>
    <col min="7696" max="7696" width="4" style="2" bestFit="1" customWidth="1"/>
    <col min="7697" max="7698" width="3.28515625" style="2" bestFit="1" customWidth="1"/>
    <col min="7699" max="7699" width="5" style="2" bestFit="1" customWidth="1"/>
    <col min="7700" max="7700" width="7.140625" style="2" bestFit="1" customWidth="1"/>
    <col min="7701" max="7701" width="5.7109375" style="2" bestFit="1" customWidth="1"/>
    <col min="7702" max="7702" width="5.85546875" style="2" customWidth="1"/>
    <col min="7703" max="7703" width="6.7109375" style="2" bestFit="1" customWidth="1"/>
    <col min="7704" max="7704" width="0" style="2" hidden="1" customWidth="1"/>
    <col min="7705" max="7705" width="6.42578125" style="2" customWidth="1"/>
    <col min="7706" max="7706" width="8.28515625" style="2" customWidth="1"/>
    <col min="7707" max="7707" width="10.140625" style="2" bestFit="1" customWidth="1"/>
    <col min="7708" max="7708" width="8.5703125" style="2" bestFit="1" customWidth="1"/>
    <col min="7709" max="7709" width="16.140625" style="2" bestFit="1" customWidth="1"/>
    <col min="7710" max="7710" width="9.85546875" style="2" bestFit="1" customWidth="1"/>
    <col min="7711" max="7713" width="8.28515625" style="2" customWidth="1"/>
    <col min="7714" max="7714" width="10.28515625" style="2" customWidth="1"/>
    <col min="7715" max="7715" width="9.140625" style="2" customWidth="1"/>
    <col min="7716" max="7716" width="10.28515625" style="2" customWidth="1"/>
    <col min="7717" max="7717" width="9.140625" style="2" customWidth="1"/>
    <col min="7718" max="7929" width="9.140625" style="2"/>
    <col min="7930" max="7930" width="3.140625" style="2" customWidth="1"/>
    <col min="7931" max="7931" width="7.28515625" style="2" bestFit="1" customWidth="1"/>
    <col min="7932" max="7933" width="7" style="2" bestFit="1" customWidth="1"/>
    <col min="7934" max="7934" width="6" style="2" bestFit="1" customWidth="1"/>
    <col min="7935" max="7935" width="6" style="2" customWidth="1"/>
    <col min="7936" max="7937" width="5" style="2" bestFit="1" customWidth="1"/>
    <col min="7938" max="7938" width="6" style="2" bestFit="1" customWidth="1"/>
    <col min="7939" max="7939" width="6.5703125" style="2" bestFit="1" customWidth="1"/>
    <col min="7940" max="7940" width="8.5703125" style="2" customWidth="1"/>
    <col min="7941" max="7941" width="5" style="2" bestFit="1" customWidth="1"/>
    <col min="7942" max="7942" width="7" style="2" bestFit="1" customWidth="1"/>
    <col min="7943" max="7943" width="6.85546875" style="2" customWidth="1"/>
    <col min="7944" max="7944" width="7.140625" style="2" customWidth="1"/>
    <col min="7945" max="7945" width="6" style="2" bestFit="1" customWidth="1"/>
    <col min="7946" max="7947" width="5" style="2" bestFit="1" customWidth="1"/>
    <col min="7948" max="7948" width="3.28515625" style="2" bestFit="1" customWidth="1"/>
    <col min="7949" max="7949" width="6" style="2" bestFit="1" customWidth="1"/>
    <col min="7950" max="7950" width="7.85546875" style="2" bestFit="1" customWidth="1"/>
    <col min="7951" max="7951" width="3.28515625" style="2" bestFit="1" customWidth="1"/>
    <col min="7952" max="7952" width="4" style="2" bestFit="1" customWidth="1"/>
    <col min="7953" max="7954" width="3.28515625" style="2" bestFit="1" customWidth="1"/>
    <col min="7955" max="7955" width="5" style="2" bestFit="1" customWidth="1"/>
    <col min="7956" max="7956" width="7.140625" style="2" bestFit="1" customWidth="1"/>
    <col min="7957" max="7957" width="5.7109375" style="2" bestFit="1" customWidth="1"/>
    <col min="7958" max="7958" width="5.85546875" style="2" customWidth="1"/>
    <col min="7959" max="7959" width="6.7109375" style="2" bestFit="1" customWidth="1"/>
    <col min="7960" max="7960" width="0" style="2" hidden="1" customWidth="1"/>
    <col min="7961" max="7961" width="6.42578125" style="2" customWidth="1"/>
    <col min="7962" max="7962" width="8.28515625" style="2" customWidth="1"/>
    <col min="7963" max="7963" width="10.140625" style="2" bestFit="1" customWidth="1"/>
    <col min="7964" max="7964" width="8.5703125" style="2" bestFit="1" customWidth="1"/>
    <col min="7965" max="7965" width="16.140625" style="2" bestFit="1" customWidth="1"/>
    <col min="7966" max="7966" width="9.85546875" style="2" bestFit="1" customWidth="1"/>
    <col min="7967" max="7969" width="8.28515625" style="2" customWidth="1"/>
    <col min="7970" max="7970" width="10.28515625" style="2" customWidth="1"/>
    <col min="7971" max="7971" width="9.140625" style="2" customWidth="1"/>
    <col min="7972" max="7972" width="10.28515625" style="2" customWidth="1"/>
    <col min="7973" max="7973" width="9.140625" style="2" customWidth="1"/>
    <col min="7974" max="8185" width="9.140625" style="2"/>
    <col min="8186" max="8186" width="3.140625" style="2" customWidth="1"/>
    <col min="8187" max="8187" width="7.28515625" style="2" bestFit="1" customWidth="1"/>
    <col min="8188" max="8189" width="7" style="2" bestFit="1" customWidth="1"/>
    <col min="8190" max="8190" width="6" style="2" bestFit="1" customWidth="1"/>
    <col min="8191" max="8191" width="6" style="2" customWidth="1"/>
    <col min="8192" max="8193" width="5" style="2" bestFit="1" customWidth="1"/>
    <col min="8194" max="8194" width="6" style="2" bestFit="1" customWidth="1"/>
    <col min="8195" max="8195" width="6.5703125" style="2" bestFit="1" customWidth="1"/>
    <col min="8196" max="8196" width="8.5703125" style="2" customWidth="1"/>
    <col min="8197" max="8197" width="5" style="2" bestFit="1" customWidth="1"/>
    <col min="8198" max="8198" width="7" style="2" bestFit="1" customWidth="1"/>
    <col min="8199" max="8199" width="6.85546875" style="2" customWidth="1"/>
    <col min="8200" max="8200" width="7.140625" style="2" customWidth="1"/>
    <col min="8201" max="8201" width="6" style="2" bestFit="1" customWidth="1"/>
    <col min="8202" max="8203" width="5" style="2" bestFit="1" customWidth="1"/>
    <col min="8204" max="8204" width="3.28515625" style="2" bestFit="1" customWidth="1"/>
    <col min="8205" max="8205" width="6" style="2" bestFit="1" customWidth="1"/>
    <col min="8206" max="8206" width="7.85546875" style="2" bestFit="1" customWidth="1"/>
    <col min="8207" max="8207" width="3.28515625" style="2" bestFit="1" customWidth="1"/>
    <col min="8208" max="8208" width="4" style="2" bestFit="1" customWidth="1"/>
    <col min="8209" max="8210" width="3.28515625" style="2" bestFit="1" customWidth="1"/>
    <col min="8211" max="8211" width="5" style="2" bestFit="1" customWidth="1"/>
    <col min="8212" max="8212" width="7.140625" style="2" bestFit="1" customWidth="1"/>
    <col min="8213" max="8213" width="5.7109375" style="2" bestFit="1" customWidth="1"/>
    <col min="8214" max="8214" width="5.85546875" style="2" customWidth="1"/>
    <col min="8215" max="8215" width="6.7109375" style="2" bestFit="1" customWidth="1"/>
    <col min="8216" max="8216" width="0" style="2" hidden="1" customWidth="1"/>
    <col min="8217" max="8217" width="6.42578125" style="2" customWidth="1"/>
    <col min="8218" max="8218" width="8.28515625" style="2" customWidth="1"/>
    <col min="8219" max="8219" width="10.140625" style="2" bestFit="1" customWidth="1"/>
    <col min="8220" max="8220" width="8.5703125" style="2" bestFit="1" customWidth="1"/>
    <col min="8221" max="8221" width="16.140625" style="2" bestFit="1" customWidth="1"/>
    <col min="8222" max="8222" width="9.85546875" style="2" bestFit="1" customWidth="1"/>
    <col min="8223" max="8225" width="8.28515625" style="2" customWidth="1"/>
    <col min="8226" max="8226" width="10.28515625" style="2" customWidth="1"/>
    <col min="8227" max="8227" width="9.140625" style="2" customWidth="1"/>
    <col min="8228" max="8228" width="10.28515625" style="2" customWidth="1"/>
    <col min="8229" max="8229" width="9.140625" style="2" customWidth="1"/>
    <col min="8230" max="8441" width="9.140625" style="2"/>
    <col min="8442" max="8442" width="3.140625" style="2" customWidth="1"/>
    <col min="8443" max="8443" width="7.28515625" style="2" bestFit="1" customWidth="1"/>
    <col min="8444" max="8445" width="7" style="2" bestFit="1" customWidth="1"/>
    <col min="8446" max="8446" width="6" style="2" bestFit="1" customWidth="1"/>
    <col min="8447" max="8447" width="6" style="2" customWidth="1"/>
    <col min="8448" max="8449" width="5" style="2" bestFit="1" customWidth="1"/>
    <col min="8450" max="8450" width="6" style="2" bestFit="1" customWidth="1"/>
    <col min="8451" max="8451" width="6.5703125" style="2" bestFit="1" customWidth="1"/>
    <col min="8452" max="8452" width="8.5703125" style="2" customWidth="1"/>
    <col min="8453" max="8453" width="5" style="2" bestFit="1" customWidth="1"/>
    <col min="8454" max="8454" width="7" style="2" bestFit="1" customWidth="1"/>
    <col min="8455" max="8455" width="6.85546875" style="2" customWidth="1"/>
    <col min="8456" max="8456" width="7.140625" style="2" customWidth="1"/>
    <col min="8457" max="8457" width="6" style="2" bestFit="1" customWidth="1"/>
    <col min="8458" max="8459" width="5" style="2" bestFit="1" customWidth="1"/>
    <col min="8460" max="8460" width="3.28515625" style="2" bestFit="1" customWidth="1"/>
    <col min="8461" max="8461" width="6" style="2" bestFit="1" customWidth="1"/>
    <col min="8462" max="8462" width="7.85546875" style="2" bestFit="1" customWidth="1"/>
    <col min="8463" max="8463" width="3.28515625" style="2" bestFit="1" customWidth="1"/>
    <col min="8464" max="8464" width="4" style="2" bestFit="1" customWidth="1"/>
    <col min="8465" max="8466" width="3.28515625" style="2" bestFit="1" customWidth="1"/>
    <col min="8467" max="8467" width="5" style="2" bestFit="1" customWidth="1"/>
    <col min="8468" max="8468" width="7.140625" style="2" bestFit="1" customWidth="1"/>
    <col min="8469" max="8469" width="5.7109375" style="2" bestFit="1" customWidth="1"/>
    <col min="8470" max="8470" width="5.85546875" style="2" customWidth="1"/>
    <col min="8471" max="8471" width="6.7109375" style="2" bestFit="1" customWidth="1"/>
    <col min="8472" max="8472" width="0" style="2" hidden="1" customWidth="1"/>
    <col min="8473" max="8473" width="6.42578125" style="2" customWidth="1"/>
    <col min="8474" max="8474" width="8.28515625" style="2" customWidth="1"/>
    <col min="8475" max="8475" width="10.140625" style="2" bestFit="1" customWidth="1"/>
    <col min="8476" max="8476" width="8.5703125" style="2" bestFit="1" customWidth="1"/>
    <col min="8477" max="8477" width="16.140625" style="2" bestFit="1" customWidth="1"/>
    <col min="8478" max="8478" width="9.85546875" style="2" bestFit="1" customWidth="1"/>
    <col min="8479" max="8481" width="8.28515625" style="2" customWidth="1"/>
    <col min="8482" max="8482" width="10.28515625" style="2" customWidth="1"/>
    <col min="8483" max="8483" width="9.140625" style="2" customWidth="1"/>
    <col min="8484" max="8484" width="10.28515625" style="2" customWidth="1"/>
    <col min="8485" max="8485" width="9.140625" style="2" customWidth="1"/>
    <col min="8486" max="8697" width="9.140625" style="2"/>
    <col min="8698" max="8698" width="3.140625" style="2" customWidth="1"/>
    <col min="8699" max="8699" width="7.28515625" style="2" bestFit="1" customWidth="1"/>
    <col min="8700" max="8701" width="7" style="2" bestFit="1" customWidth="1"/>
    <col min="8702" max="8702" width="6" style="2" bestFit="1" customWidth="1"/>
    <col min="8703" max="8703" width="6" style="2" customWidth="1"/>
    <col min="8704" max="8705" width="5" style="2" bestFit="1" customWidth="1"/>
    <col min="8706" max="8706" width="6" style="2" bestFit="1" customWidth="1"/>
    <col min="8707" max="8707" width="6.5703125" style="2" bestFit="1" customWidth="1"/>
    <col min="8708" max="8708" width="8.5703125" style="2" customWidth="1"/>
    <col min="8709" max="8709" width="5" style="2" bestFit="1" customWidth="1"/>
    <col min="8710" max="8710" width="7" style="2" bestFit="1" customWidth="1"/>
    <col min="8711" max="8711" width="6.85546875" style="2" customWidth="1"/>
    <col min="8712" max="8712" width="7.140625" style="2" customWidth="1"/>
    <col min="8713" max="8713" width="6" style="2" bestFit="1" customWidth="1"/>
    <col min="8714" max="8715" width="5" style="2" bestFit="1" customWidth="1"/>
    <col min="8716" max="8716" width="3.28515625" style="2" bestFit="1" customWidth="1"/>
    <col min="8717" max="8717" width="6" style="2" bestFit="1" customWidth="1"/>
    <col min="8718" max="8718" width="7.85546875" style="2" bestFit="1" customWidth="1"/>
    <col min="8719" max="8719" width="3.28515625" style="2" bestFit="1" customWidth="1"/>
    <col min="8720" max="8720" width="4" style="2" bestFit="1" customWidth="1"/>
    <col min="8721" max="8722" width="3.28515625" style="2" bestFit="1" customWidth="1"/>
    <col min="8723" max="8723" width="5" style="2" bestFit="1" customWidth="1"/>
    <col min="8724" max="8724" width="7.140625" style="2" bestFit="1" customWidth="1"/>
    <col min="8725" max="8725" width="5.7109375" style="2" bestFit="1" customWidth="1"/>
    <col min="8726" max="8726" width="5.85546875" style="2" customWidth="1"/>
    <col min="8727" max="8727" width="6.7109375" style="2" bestFit="1" customWidth="1"/>
    <col min="8728" max="8728" width="0" style="2" hidden="1" customWidth="1"/>
    <col min="8729" max="8729" width="6.42578125" style="2" customWidth="1"/>
    <col min="8730" max="8730" width="8.28515625" style="2" customWidth="1"/>
    <col min="8731" max="8731" width="10.140625" style="2" bestFit="1" customWidth="1"/>
    <col min="8732" max="8732" width="8.5703125" style="2" bestFit="1" customWidth="1"/>
    <col min="8733" max="8733" width="16.140625" style="2" bestFit="1" customWidth="1"/>
    <col min="8734" max="8734" width="9.85546875" style="2" bestFit="1" customWidth="1"/>
    <col min="8735" max="8737" width="8.28515625" style="2" customWidth="1"/>
    <col min="8738" max="8738" width="10.28515625" style="2" customWidth="1"/>
    <col min="8739" max="8739" width="9.140625" style="2" customWidth="1"/>
    <col min="8740" max="8740" width="10.28515625" style="2" customWidth="1"/>
    <col min="8741" max="8741" width="9.140625" style="2" customWidth="1"/>
    <col min="8742" max="8953" width="9.140625" style="2"/>
    <col min="8954" max="8954" width="3.140625" style="2" customWidth="1"/>
    <col min="8955" max="8955" width="7.28515625" style="2" bestFit="1" customWidth="1"/>
    <col min="8956" max="8957" width="7" style="2" bestFit="1" customWidth="1"/>
    <col min="8958" max="8958" width="6" style="2" bestFit="1" customWidth="1"/>
    <col min="8959" max="8959" width="6" style="2" customWidth="1"/>
    <col min="8960" max="8961" width="5" style="2" bestFit="1" customWidth="1"/>
    <col min="8962" max="8962" width="6" style="2" bestFit="1" customWidth="1"/>
    <col min="8963" max="8963" width="6.5703125" style="2" bestFit="1" customWidth="1"/>
    <col min="8964" max="8964" width="8.5703125" style="2" customWidth="1"/>
    <col min="8965" max="8965" width="5" style="2" bestFit="1" customWidth="1"/>
    <col min="8966" max="8966" width="7" style="2" bestFit="1" customWidth="1"/>
    <col min="8967" max="8967" width="6.85546875" style="2" customWidth="1"/>
    <col min="8968" max="8968" width="7.140625" style="2" customWidth="1"/>
    <col min="8969" max="8969" width="6" style="2" bestFit="1" customWidth="1"/>
    <col min="8970" max="8971" width="5" style="2" bestFit="1" customWidth="1"/>
    <col min="8972" max="8972" width="3.28515625" style="2" bestFit="1" customWidth="1"/>
    <col min="8973" max="8973" width="6" style="2" bestFit="1" customWidth="1"/>
    <col min="8974" max="8974" width="7.85546875" style="2" bestFit="1" customWidth="1"/>
    <col min="8975" max="8975" width="3.28515625" style="2" bestFit="1" customWidth="1"/>
    <col min="8976" max="8976" width="4" style="2" bestFit="1" customWidth="1"/>
    <col min="8977" max="8978" width="3.28515625" style="2" bestFit="1" customWidth="1"/>
    <col min="8979" max="8979" width="5" style="2" bestFit="1" customWidth="1"/>
    <col min="8980" max="8980" width="7.140625" style="2" bestFit="1" customWidth="1"/>
    <col min="8981" max="8981" width="5.7109375" style="2" bestFit="1" customWidth="1"/>
    <col min="8982" max="8982" width="5.85546875" style="2" customWidth="1"/>
    <col min="8983" max="8983" width="6.7109375" style="2" bestFit="1" customWidth="1"/>
    <col min="8984" max="8984" width="0" style="2" hidden="1" customWidth="1"/>
    <col min="8985" max="8985" width="6.42578125" style="2" customWidth="1"/>
    <col min="8986" max="8986" width="8.28515625" style="2" customWidth="1"/>
    <col min="8987" max="8987" width="10.140625" style="2" bestFit="1" customWidth="1"/>
    <col min="8988" max="8988" width="8.5703125" style="2" bestFit="1" customWidth="1"/>
    <col min="8989" max="8989" width="16.140625" style="2" bestFit="1" customWidth="1"/>
    <col min="8990" max="8990" width="9.85546875" style="2" bestFit="1" customWidth="1"/>
    <col min="8991" max="8993" width="8.28515625" style="2" customWidth="1"/>
    <col min="8994" max="8994" width="10.28515625" style="2" customWidth="1"/>
    <col min="8995" max="8995" width="9.140625" style="2" customWidth="1"/>
    <col min="8996" max="8996" width="10.28515625" style="2" customWidth="1"/>
    <col min="8997" max="8997" width="9.140625" style="2" customWidth="1"/>
    <col min="8998" max="9209" width="9.140625" style="2"/>
    <col min="9210" max="9210" width="3.140625" style="2" customWidth="1"/>
    <col min="9211" max="9211" width="7.28515625" style="2" bestFit="1" customWidth="1"/>
    <col min="9212" max="9213" width="7" style="2" bestFit="1" customWidth="1"/>
    <col min="9214" max="9214" width="6" style="2" bestFit="1" customWidth="1"/>
    <col min="9215" max="9215" width="6" style="2" customWidth="1"/>
    <col min="9216" max="9217" width="5" style="2" bestFit="1" customWidth="1"/>
    <col min="9218" max="9218" width="6" style="2" bestFit="1" customWidth="1"/>
    <col min="9219" max="9219" width="6.5703125" style="2" bestFit="1" customWidth="1"/>
    <col min="9220" max="9220" width="8.5703125" style="2" customWidth="1"/>
    <col min="9221" max="9221" width="5" style="2" bestFit="1" customWidth="1"/>
    <col min="9222" max="9222" width="7" style="2" bestFit="1" customWidth="1"/>
    <col min="9223" max="9223" width="6.85546875" style="2" customWidth="1"/>
    <col min="9224" max="9224" width="7.140625" style="2" customWidth="1"/>
    <col min="9225" max="9225" width="6" style="2" bestFit="1" customWidth="1"/>
    <col min="9226" max="9227" width="5" style="2" bestFit="1" customWidth="1"/>
    <col min="9228" max="9228" width="3.28515625" style="2" bestFit="1" customWidth="1"/>
    <col min="9229" max="9229" width="6" style="2" bestFit="1" customWidth="1"/>
    <col min="9230" max="9230" width="7.85546875" style="2" bestFit="1" customWidth="1"/>
    <col min="9231" max="9231" width="3.28515625" style="2" bestFit="1" customWidth="1"/>
    <col min="9232" max="9232" width="4" style="2" bestFit="1" customWidth="1"/>
    <col min="9233" max="9234" width="3.28515625" style="2" bestFit="1" customWidth="1"/>
    <col min="9235" max="9235" width="5" style="2" bestFit="1" customWidth="1"/>
    <col min="9236" max="9236" width="7.140625" style="2" bestFit="1" customWidth="1"/>
    <col min="9237" max="9237" width="5.7109375" style="2" bestFit="1" customWidth="1"/>
    <col min="9238" max="9238" width="5.85546875" style="2" customWidth="1"/>
    <col min="9239" max="9239" width="6.7109375" style="2" bestFit="1" customWidth="1"/>
    <col min="9240" max="9240" width="0" style="2" hidden="1" customWidth="1"/>
    <col min="9241" max="9241" width="6.42578125" style="2" customWidth="1"/>
    <col min="9242" max="9242" width="8.28515625" style="2" customWidth="1"/>
    <col min="9243" max="9243" width="10.140625" style="2" bestFit="1" customWidth="1"/>
    <col min="9244" max="9244" width="8.5703125" style="2" bestFit="1" customWidth="1"/>
    <col min="9245" max="9245" width="16.140625" style="2" bestFit="1" customWidth="1"/>
    <col min="9246" max="9246" width="9.85546875" style="2" bestFit="1" customWidth="1"/>
    <col min="9247" max="9249" width="8.28515625" style="2" customWidth="1"/>
    <col min="9250" max="9250" width="10.28515625" style="2" customWidth="1"/>
    <col min="9251" max="9251" width="9.140625" style="2" customWidth="1"/>
    <col min="9252" max="9252" width="10.28515625" style="2" customWidth="1"/>
    <col min="9253" max="9253" width="9.140625" style="2" customWidth="1"/>
    <col min="9254" max="9465" width="9.140625" style="2"/>
    <col min="9466" max="9466" width="3.140625" style="2" customWidth="1"/>
    <col min="9467" max="9467" width="7.28515625" style="2" bestFit="1" customWidth="1"/>
    <col min="9468" max="9469" width="7" style="2" bestFit="1" customWidth="1"/>
    <col min="9470" max="9470" width="6" style="2" bestFit="1" customWidth="1"/>
    <col min="9471" max="9471" width="6" style="2" customWidth="1"/>
    <col min="9472" max="9473" width="5" style="2" bestFit="1" customWidth="1"/>
    <col min="9474" max="9474" width="6" style="2" bestFit="1" customWidth="1"/>
    <col min="9475" max="9475" width="6.5703125" style="2" bestFit="1" customWidth="1"/>
    <col min="9476" max="9476" width="8.5703125" style="2" customWidth="1"/>
    <col min="9477" max="9477" width="5" style="2" bestFit="1" customWidth="1"/>
    <col min="9478" max="9478" width="7" style="2" bestFit="1" customWidth="1"/>
    <col min="9479" max="9479" width="6.85546875" style="2" customWidth="1"/>
    <col min="9480" max="9480" width="7.140625" style="2" customWidth="1"/>
    <col min="9481" max="9481" width="6" style="2" bestFit="1" customWidth="1"/>
    <col min="9482" max="9483" width="5" style="2" bestFit="1" customWidth="1"/>
    <col min="9484" max="9484" width="3.28515625" style="2" bestFit="1" customWidth="1"/>
    <col min="9485" max="9485" width="6" style="2" bestFit="1" customWidth="1"/>
    <col min="9486" max="9486" width="7.85546875" style="2" bestFit="1" customWidth="1"/>
    <col min="9487" max="9487" width="3.28515625" style="2" bestFit="1" customWidth="1"/>
    <col min="9488" max="9488" width="4" style="2" bestFit="1" customWidth="1"/>
    <col min="9489" max="9490" width="3.28515625" style="2" bestFit="1" customWidth="1"/>
    <col min="9491" max="9491" width="5" style="2" bestFit="1" customWidth="1"/>
    <col min="9492" max="9492" width="7.140625" style="2" bestFit="1" customWidth="1"/>
    <col min="9493" max="9493" width="5.7109375" style="2" bestFit="1" customWidth="1"/>
    <col min="9494" max="9494" width="5.85546875" style="2" customWidth="1"/>
    <col min="9495" max="9495" width="6.7109375" style="2" bestFit="1" customWidth="1"/>
    <col min="9496" max="9496" width="0" style="2" hidden="1" customWidth="1"/>
    <col min="9497" max="9497" width="6.42578125" style="2" customWidth="1"/>
    <col min="9498" max="9498" width="8.28515625" style="2" customWidth="1"/>
    <col min="9499" max="9499" width="10.140625" style="2" bestFit="1" customWidth="1"/>
    <col min="9500" max="9500" width="8.5703125" style="2" bestFit="1" customWidth="1"/>
    <col min="9501" max="9501" width="16.140625" style="2" bestFit="1" customWidth="1"/>
    <col min="9502" max="9502" width="9.85546875" style="2" bestFit="1" customWidth="1"/>
    <col min="9503" max="9505" width="8.28515625" style="2" customWidth="1"/>
    <col min="9506" max="9506" width="10.28515625" style="2" customWidth="1"/>
    <col min="9507" max="9507" width="9.140625" style="2" customWidth="1"/>
    <col min="9508" max="9508" width="10.28515625" style="2" customWidth="1"/>
    <col min="9509" max="9509" width="9.140625" style="2" customWidth="1"/>
    <col min="9510" max="9721" width="9.140625" style="2"/>
    <col min="9722" max="9722" width="3.140625" style="2" customWidth="1"/>
    <col min="9723" max="9723" width="7.28515625" style="2" bestFit="1" customWidth="1"/>
    <col min="9724" max="9725" width="7" style="2" bestFit="1" customWidth="1"/>
    <col min="9726" max="9726" width="6" style="2" bestFit="1" customWidth="1"/>
    <col min="9727" max="9727" width="6" style="2" customWidth="1"/>
    <col min="9728" max="9729" width="5" style="2" bestFit="1" customWidth="1"/>
    <col min="9730" max="9730" width="6" style="2" bestFit="1" customWidth="1"/>
    <col min="9731" max="9731" width="6.5703125" style="2" bestFit="1" customWidth="1"/>
    <col min="9732" max="9732" width="8.5703125" style="2" customWidth="1"/>
    <col min="9733" max="9733" width="5" style="2" bestFit="1" customWidth="1"/>
    <col min="9734" max="9734" width="7" style="2" bestFit="1" customWidth="1"/>
    <col min="9735" max="9735" width="6.85546875" style="2" customWidth="1"/>
    <col min="9736" max="9736" width="7.140625" style="2" customWidth="1"/>
    <col min="9737" max="9737" width="6" style="2" bestFit="1" customWidth="1"/>
    <col min="9738" max="9739" width="5" style="2" bestFit="1" customWidth="1"/>
    <col min="9740" max="9740" width="3.28515625" style="2" bestFit="1" customWidth="1"/>
    <col min="9741" max="9741" width="6" style="2" bestFit="1" customWidth="1"/>
    <col min="9742" max="9742" width="7.85546875" style="2" bestFit="1" customWidth="1"/>
    <col min="9743" max="9743" width="3.28515625" style="2" bestFit="1" customWidth="1"/>
    <col min="9744" max="9744" width="4" style="2" bestFit="1" customWidth="1"/>
    <col min="9745" max="9746" width="3.28515625" style="2" bestFit="1" customWidth="1"/>
    <col min="9747" max="9747" width="5" style="2" bestFit="1" customWidth="1"/>
    <col min="9748" max="9748" width="7.140625" style="2" bestFit="1" customWidth="1"/>
    <col min="9749" max="9749" width="5.7109375" style="2" bestFit="1" customWidth="1"/>
    <col min="9750" max="9750" width="5.85546875" style="2" customWidth="1"/>
    <col min="9751" max="9751" width="6.7109375" style="2" bestFit="1" customWidth="1"/>
    <col min="9752" max="9752" width="0" style="2" hidden="1" customWidth="1"/>
    <col min="9753" max="9753" width="6.42578125" style="2" customWidth="1"/>
    <col min="9754" max="9754" width="8.28515625" style="2" customWidth="1"/>
    <col min="9755" max="9755" width="10.140625" style="2" bestFit="1" customWidth="1"/>
    <col min="9756" max="9756" width="8.5703125" style="2" bestFit="1" customWidth="1"/>
    <col min="9757" max="9757" width="16.140625" style="2" bestFit="1" customWidth="1"/>
    <col min="9758" max="9758" width="9.85546875" style="2" bestFit="1" customWidth="1"/>
    <col min="9759" max="9761" width="8.28515625" style="2" customWidth="1"/>
    <col min="9762" max="9762" width="10.28515625" style="2" customWidth="1"/>
    <col min="9763" max="9763" width="9.140625" style="2" customWidth="1"/>
    <col min="9764" max="9764" width="10.28515625" style="2" customWidth="1"/>
    <col min="9765" max="9765" width="9.140625" style="2" customWidth="1"/>
    <col min="9766" max="9977" width="9.140625" style="2"/>
    <col min="9978" max="9978" width="3.140625" style="2" customWidth="1"/>
    <col min="9979" max="9979" width="7.28515625" style="2" bestFit="1" customWidth="1"/>
    <col min="9980" max="9981" width="7" style="2" bestFit="1" customWidth="1"/>
    <col min="9982" max="9982" width="6" style="2" bestFit="1" customWidth="1"/>
    <col min="9983" max="9983" width="6" style="2" customWidth="1"/>
    <col min="9984" max="9985" width="5" style="2" bestFit="1" customWidth="1"/>
    <col min="9986" max="9986" width="6" style="2" bestFit="1" customWidth="1"/>
    <col min="9987" max="9987" width="6.5703125" style="2" bestFit="1" customWidth="1"/>
    <col min="9988" max="9988" width="8.5703125" style="2" customWidth="1"/>
    <col min="9989" max="9989" width="5" style="2" bestFit="1" customWidth="1"/>
    <col min="9990" max="9990" width="7" style="2" bestFit="1" customWidth="1"/>
    <col min="9991" max="9991" width="6.85546875" style="2" customWidth="1"/>
    <col min="9992" max="9992" width="7.140625" style="2" customWidth="1"/>
    <col min="9993" max="9993" width="6" style="2" bestFit="1" customWidth="1"/>
    <col min="9994" max="9995" width="5" style="2" bestFit="1" customWidth="1"/>
    <col min="9996" max="9996" width="3.28515625" style="2" bestFit="1" customWidth="1"/>
    <col min="9997" max="9997" width="6" style="2" bestFit="1" customWidth="1"/>
    <col min="9998" max="9998" width="7.85546875" style="2" bestFit="1" customWidth="1"/>
    <col min="9999" max="9999" width="3.28515625" style="2" bestFit="1" customWidth="1"/>
    <col min="10000" max="10000" width="4" style="2" bestFit="1" customWidth="1"/>
    <col min="10001" max="10002" width="3.28515625" style="2" bestFit="1" customWidth="1"/>
    <col min="10003" max="10003" width="5" style="2" bestFit="1" customWidth="1"/>
    <col min="10004" max="10004" width="7.140625" style="2" bestFit="1" customWidth="1"/>
    <col min="10005" max="10005" width="5.7109375" style="2" bestFit="1" customWidth="1"/>
    <col min="10006" max="10006" width="5.85546875" style="2" customWidth="1"/>
    <col min="10007" max="10007" width="6.7109375" style="2" bestFit="1" customWidth="1"/>
    <col min="10008" max="10008" width="0" style="2" hidden="1" customWidth="1"/>
    <col min="10009" max="10009" width="6.42578125" style="2" customWidth="1"/>
    <col min="10010" max="10010" width="8.28515625" style="2" customWidth="1"/>
    <col min="10011" max="10011" width="10.140625" style="2" bestFit="1" customWidth="1"/>
    <col min="10012" max="10012" width="8.5703125" style="2" bestFit="1" customWidth="1"/>
    <col min="10013" max="10013" width="16.140625" style="2" bestFit="1" customWidth="1"/>
    <col min="10014" max="10014" width="9.85546875" style="2" bestFit="1" customWidth="1"/>
    <col min="10015" max="10017" width="8.28515625" style="2" customWidth="1"/>
    <col min="10018" max="10018" width="10.28515625" style="2" customWidth="1"/>
    <col min="10019" max="10019" width="9.140625" style="2" customWidth="1"/>
    <col min="10020" max="10020" width="10.28515625" style="2" customWidth="1"/>
    <col min="10021" max="10021" width="9.140625" style="2" customWidth="1"/>
    <col min="10022" max="10233" width="9.140625" style="2"/>
    <col min="10234" max="10234" width="3.140625" style="2" customWidth="1"/>
    <col min="10235" max="10235" width="7.28515625" style="2" bestFit="1" customWidth="1"/>
    <col min="10236" max="10237" width="7" style="2" bestFit="1" customWidth="1"/>
    <col min="10238" max="10238" width="6" style="2" bestFit="1" customWidth="1"/>
    <col min="10239" max="10239" width="6" style="2" customWidth="1"/>
    <col min="10240" max="10241" width="5" style="2" bestFit="1" customWidth="1"/>
    <col min="10242" max="10242" width="6" style="2" bestFit="1" customWidth="1"/>
    <col min="10243" max="10243" width="6.5703125" style="2" bestFit="1" customWidth="1"/>
    <col min="10244" max="10244" width="8.5703125" style="2" customWidth="1"/>
    <col min="10245" max="10245" width="5" style="2" bestFit="1" customWidth="1"/>
    <col min="10246" max="10246" width="7" style="2" bestFit="1" customWidth="1"/>
    <col min="10247" max="10247" width="6.85546875" style="2" customWidth="1"/>
    <col min="10248" max="10248" width="7.140625" style="2" customWidth="1"/>
    <col min="10249" max="10249" width="6" style="2" bestFit="1" customWidth="1"/>
    <col min="10250" max="10251" width="5" style="2" bestFit="1" customWidth="1"/>
    <col min="10252" max="10252" width="3.28515625" style="2" bestFit="1" customWidth="1"/>
    <col min="10253" max="10253" width="6" style="2" bestFit="1" customWidth="1"/>
    <col min="10254" max="10254" width="7.85546875" style="2" bestFit="1" customWidth="1"/>
    <col min="10255" max="10255" width="3.28515625" style="2" bestFit="1" customWidth="1"/>
    <col min="10256" max="10256" width="4" style="2" bestFit="1" customWidth="1"/>
    <col min="10257" max="10258" width="3.28515625" style="2" bestFit="1" customWidth="1"/>
    <col min="10259" max="10259" width="5" style="2" bestFit="1" customWidth="1"/>
    <col min="10260" max="10260" width="7.140625" style="2" bestFit="1" customWidth="1"/>
    <col min="10261" max="10261" width="5.7109375" style="2" bestFit="1" customWidth="1"/>
    <col min="10262" max="10262" width="5.85546875" style="2" customWidth="1"/>
    <col min="10263" max="10263" width="6.7109375" style="2" bestFit="1" customWidth="1"/>
    <col min="10264" max="10264" width="0" style="2" hidden="1" customWidth="1"/>
    <col min="10265" max="10265" width="6.42578125" style="2" customWidth="1"/>
    <col min="10266" max="10266" width="8.28515625" style="2" customWidth="1"/>
    <col min="10267" max="10267" width="10.140625" style="2" bestFit="1" customWidth="1"/>
    <col min="10268" max="10268" width="8.5703125" style="2" bestFit="1" customWidth="1"/>
    <col min="10269" max="10269" width="16.140625" style="2" bestFit="1" customWidth="1"/>
    <col min="10270" max="10270" width="9.85546875" style="2" bestFit="1" customWidth="1"/>
    <col min="10271" max="10273" width="8.28515625" style="2" customWidth="1"/>
    <col min="10274" max="10274" width="10.28515625" style="2" customWidth="1"/>
    <col min="10275" max="10275" width="9.140625" style="2" customWidth="1"/>
    <col min="10276" max="10276" width="10.28515625" style="2" customWidth="1"/>
    <col min="10277" max="10277" width="9.140625" style="2" customWidth="1"/>
    <col min="10278" max="10489" width="9.140625" style="2"/>
    <col min="10490" max="10490" width="3.140625" style="2" customWidth="1"/>
    <col min="10491" max="10491" width="7.28515625" style="2" bestFit="1" customWidth="1"/>
    <col min="10492" max="10493" width="7" style="2" bestFit="1" customWidth="1"/>
    <col min="10494" max="10494" width="6" style="2" bestFit="1" customWidth="1"/>
    <col min="10495" max="10495" width="6" style="2" customWidth="1"/>
    <col min="10496" max="10497" width="5" style="2" bestFit="1" customWidth="1"/>
    <col min="10498" max="10498" width="6" style="2" bestFit="1" customWidth="1"/>
    <col min="10499" max="10499" width="6.5703125" style="2" bestFit="1" customWidth="1"/>
    <col min="10500" max="10500" width="8.5703125" style="2" customWidth="1"/>
    <col min="10501" max="10501" width="5" style="2" bestFit="1" customWidth="1"/>
    <col min="10502" max="10502" width="7" style="2" bestFit="1" customWidth="1"/>
    <col min="10503" max="10503" width="6.85546875" style="2" customWidth="1"/>
    <col min="10504" max="10504" width="7.140625" style="2" customWidth="1"/>
    <col min="10505" max="10505" width="6" style="2" bestFit="1" customWidth="1"/>
    <col min="10506" max="10507" width="5" style="2" bestFit="1" customWidth="1"/>
    <col min="10508" max="10508" width="3.28515625" style="2" bestFit="1" customWidth="1"/>
    <col min="10509" max="10509" width="6" style="2" bestFit="1" customWidth="1"/>
    <col min="10510" max="10510" width="7.85546875" style="2" bestFit="1" customWidth="1"/>
    <col min="10511" max="10511" width="3.28515625" style="2" bestFit="1" customWidth="1"/>
    <col min="10512" max="10512" width="4" style="2" bestFit="1" customWidth="1"/>
    <col min="10513" max="10514" width="3.28515625" style="2" bestFit="1" customWidth="1"/>
    <col min="10515" max="10515" width="5" style="2" bestFit="1" customWidth="1"/>
    <col min="10516" max="10516" width="7.140625" style="2" bestFit="1" customWidth="1"/>
    <col min="10517" max="10517" width="5.7109375" style="2" bestFit="1" customWidth="1"/>
    <col min="10518" max="10518" width="5.85546875" style="2" customWidth="1"/>
    <col min="10519" max="10519" width="6.7109375" style="2" bestFit="1" customWidth="1"/>
    <col min="10520" max="10520" width="0" style="2" hidden="1" customWidth="1"/>
    <col min="10521" max="10521" width="6.42578125" style="2" customWidth="1"/>
    <col min="10522" max="10522" width="8.28515625" style="2" customWidth="1"/>
    <col min="10523" max="10523" width="10.140625" style="2" bestFit="1" customWidth="1"/>
    <col min="10524" max="10524" width="8.5703125" style="2" bestFit="1" customWidth="1"/>
    <col min="10525" max="10525" width="16.140625" style="2" bestFit="1" customWidth="1"/>
    <col min="10526" max="10526" width="9.85546875" style="2" bestFit="1" customWidth="1"/>
    <col min="10527" max="10529" width="8.28515625" style="2" customWidth="1"/>
    <col min="10530" max="10530" width="10.28515625" style="2" customWidth="1"/>
    <col min="10531" max="10531" width="9.140625" style="2" customWidth="1"/>
    <col min="10532" max="10532" width="10.28515625" style="2" customWidth="1"/>
    <col min="10533" max="10533" width="9.140625" style="2" customWidth="1"/>
    <col min="10534" max="10745" width="9.140625" style="2"/>
    <col min="10746" max="10746" width="3.140625" style="2" customWidth="1"/>
    <col min="10747" max="10747" width="7.28515625" style="2" bestFit="1" customWidth="1"/>
    <col min="10748" max="10749" width="7" style="2" bestFit="1" customWidth="1"/>
    <col min="10750" max="10750" width="6" style="2" bestFit="1" customWidth="1"/>
    <col min="10751" max="10751" width="6" style="2" customWidth="1"/>
    <col min="10752" max="10753" width="5" style="2" bestFit="1" customWidth="1"/>
    <col min="10754" max="10754" width="6" style="2" bestFit="1" customWidth="1"/>
    <col min="10755" max="10755" width="6.5703125" style="2" bestFit="1" customWidth="1"/>
    <col min="10756" max="10756" width="8.5703125" style="2" customWidth="1"/>
    <col min="10757" max="10757" width="5" style="2" bestFit="1" customWidth="1"/>
    <col min="10758" max="10758" width="7" style="2" bestFit="1" customWidth="1"/>
    <col min="10759" max="10759" width="6.85546875" style="2" customWidth="1"/>
    <col min="10760" max="10760" width="7.140625" style="2" customWidth="1"/>
    <col min="10761" max="10761" width="6" style="2" bestFit="1" customWidth="1"/>
    <col min="10762" max="10763" width="5" style="2" bestFit="1" customWidth="1"/>
    <col min="10764" max="10764" width="3.28515625" style="2" bestFit="1" customWidth="1"/>
    <col min="10765" max="10765" width="6" style="2" bestFit="1" customWidth="1"/>
    <col min="10766" max="10766" width="7.85546875" style="2" bestFit="1" customWidth="1"/>
    <col min="10767" max="10767" width="3.28515625" style="2" bestFit="1" customWidth="1"/>
    <col min="10768" max="10768" width="4" style="2" bestFit="1" customWidth="1"/>
    <col min="10769" max="10770" width="3.28515625" style="2" bestFit="1" customWidth="1"/>
    <col min="10771" max="10771" width="5" style="2" bestFit="1" customWidth="1"/>
    <col min="10772" max="10772" width="7.140625" style="2" bestFit="1" customWidth="1"/>
    <col min="10773" max="10773" width="5.7109375" style="2" bestFit="1" customWidth="1"/>
    <col min="10774" max="10774" width="5.85546875" style="2" customWidth="1"/>
    <col min="10775" max="10775" width="6.7109375" style="2" bestFit="1" customWidth="1"/>
    <col min="10776" max="10776" width="0" style="2" hidden="1" customWidth="1"/>
    <col min="10777" max="10777" width="6.42578125" style="2" customWidth="1"/>
    <col min="10778" max="10778" width="8.28515625" style="2" customWidth="1"/>
    <col min="10779" max="10779" width="10.140625" style="2" bestFit="1" customWidth="1"/>
    <col min="10780" max="10780" width="8.5703125" style="2" bestFit="1" customWidth="1"/>
    <col min="10781" max="10781" width="16.140625" style="2" bestFit="1" customWidth="1"/>
    <col min="10782" max="10782" width="9.85546875" style="2" bestFit="1" customWidth="1"/>
    <col min="10783" max="10785" width="8.28515625" style="2" customWidth="1"/>
    <col min="10786" max="10786" width="10.28515625" style="2" customWidth="1"/>
    <col min="10787" max="10787" width="9.140625" style="2" customWidth="1"/>
    <col min="10788" max="10788" width="10.28515625" style="2" customWidth="1"/>
    <col min="10789" max="10789" width="9.140625" style="2" customWidth="1"/>
    <col min="10790" max="11001" width="9.140625" style="2"/>
    <col min="11002" max="11002" width="3.140625" style="2" customWidth="1"/>
    <col min="11003" max="11003" width="7.28515625" style="2" bestFit="1" customWidth="1"/>
    <col min="11004" max="11005" width="7" style="2" bestFit="1" customWidth="1"/>
    <col min="11006" max="11006" width="6" style="2" bestFit="1" customWidth="1"/>
    <col min="11007" max="11007" width="6" style="2" customWidth="1"/>
    <col min="11008" max="11009" width="5" style="2" bestFit="1" customWidth="1"/>
    <col min="11010" max="11010" width="6" style="2" bestFit="1" customWidth="1"/>
    <col min="11011" max="11011" width="6.5703125" style="2" bestFit="1" customWidth="1"/>
    <col min="11012" max="11012" width="8.5703125" style="2" customWidth="1"/>
    <col min="11013" max="11013" width="5" style="2" bestFit="1" customWidth="1"/>
    <col min="11014" max="11014" width="7" style="2" bestFit="1" customWidth="1"/>
    <col min="11015" max="11015" width="6.85546875" style="2" customWidth="1"/>
    <col min="11016" max="11016" width="7.140625" style="2" customWidth="1"/>
    <col min="11017" max="11017" width="6" style="2" bestFit="1" customWidth="1"/>
    <col min="11018" max="11019" width="5" style="2" bestFit="1" customWidth="1"/>
    <col min="11020" max="11020" width="3.28515625" style="2" bestFit="1" customWidth="1"/>
    <col min="11021" max="11021" width="6" style="2" bestFit="1" customWidth="1"/>
    <col min="11022" max="11022" width="7.85546875" style="2" bestFit="1" customWidth="1"/>
    <col min="11023" max="11023" width="3.28515625" style="2" bestFit="1" customWidth="1"/>
    <col min="11024" max="11024" width="4" style="2" bestFit="1" customWidth="1"/>
    <col min="11025" max="11026" width="3.28515625" style="2" bestFit="1" customWidth="1"/>
    <col min="11027" max="11027" width="5" style="2" bestFit="1" customWidth="1"/>
    <col min="11028" max="11028" width="7.140625" style="2" bestFit="1" customWidth="1"/>
    <col min="11029" max="11029" width="5.7109375" style="2" bestFit="1" customWidth="1"/>
    <col min="11030" max="11030" width="5.85546875" style="2" customWidth="1"/>
    <col min="11031" max="11031" width="6.7109375" style="2" bestFit="1" customWidth="1"/>
    <col min="11032" max="11032" width="0" style="2" hidden="1" customWidth="1"/>
    <col min="11033" max="11033" width="6.42578125" style="2" customWidth="1"/>
    <col min="11034" max="11034" width="8.28515625" style="2" customWidth="1"/>
    <col min="11035" max="11035" width="10.140625" style="2" bestFit="1" customWidth="1"/>
    <col min="11036" max="11036" width="8.5703125" style="2" bestFit="1" customWidth="1"/>
    <col min="11037" max="11037" width="16.140625" style="2" bestFit="1" customWidth="1"/>
    <col min="11038" max="11038" width="9.85546875" style="2" bestFit="1" customWidth="1"/>
    <col min="11039" max="11041" width="8.28515625" style="2" customWidth="1"/>
    <col min="11042" max="11042" width="10.28515625" style="2" customWidth="1"/>
    <col min="11043" max="11043" width="9.140625" style="2" customWidth="1"/>
    <col min="11044" max="11044" width="10.28515625" style="2" customWidth="1"/>
    <col min="11045" max="11045" width="9.140625" style="2" customWidth="1"/>
    <col min="11046" max="11257" width="9.140625" style="2"/>
    <col min="11258" max="11258" width="3.140625" style="2" customWidth="1"/>
    <col min="11259" max="11259" width="7.28515625" style="2" bestFit="1" customWidth="1"/>
    <col min="11260" max="11261" width="7" style="2" bestFit="1" customWidth="1"/>
    <col min="11262" max="11262" width="6" style="2" bestFit="1" customWidth="1"/>
    <col min="11263" max="11263" width="6" style="2" customWidth="1"/>
    <col min="11264" max="11265" width="5" style="2" bestFit="1" customWidth="1"/>
    <col min="11266" max="11266" width="6" style="2" bestFit="1" customWidth="1"/>
    <col min="11267" max="11267" width="6.5703125" style="2" bestFit="1" customWidth="1"/>
    <col min="11268" max="11268" width="8.5703125" style="2" customWidth="1"/>
    <col min="11269" max="11269" width="5" style="2" bestFit="1" customWidth="1"/>
    <col min="11270" max="11270" width="7" style="2" bestFit="1" customWidth="1"/>
    <col min="11271" max="11271" width="6.85546875" style="2" customWidth="1"/>
    <col min="11272" max="11272" width="7.140625" style="2" customWidth="1"/>
    <col min="11273" max="11273" width="6" style="2" bestFit="1" customWidth="1"/>
    <col min="11274" max="11275" width="5" style="2" bestFit="1" customWidth="1"/>
    <col min="11276" max="11276" width="3.28515625" style="2" bestFit="1" customWidth="1"/>
    <col min="11277" max="11277" width="6" style="2" bestFit="1" customWidth="1"/>
    <col min="11278" max="11278" width="7.85546875" style="2" bestFit="1" customWidth="1"/>
    <col min="11279" max="11279" width="3.28515625" style="2" bestFit="1" customWidth="1"/>
    <col min="11280" max="11280" width="4" style="2" bestFit="1" customWidth="1"/>
    <col min="11281" max="11282" width="3.28515625" style="2" bestFit="1" customWidth="1"/>
    <col min="11283" max="11283" width="5" style="2" bestFit="1" customWidth="1"/>
    <col min="11284" max="11284" width="7.140625" style="2" bestFit="1" customWidth="1"/>
    <col min="11285" max="11285" width="5.7109375" style="2" bestFit="1" customWidth="1"/>
    <col min="11286" max="11286" width="5.85546875" style="2" customWidth="1"/>
    <col min="11287" max="11287" width="6.7109375" style="2" bestFit="1" customWidth="1"/>
    <col min="11288" max="11288" width="0" style="2" hidden="1" customWidth="1"/>
    <col min="11289" max="11289" width="6.42578125" style="2" customWidth="1"/>
    <col min="11290" max="11290" width="8.28515625" style="2" customWidth="1"/>
    <col min="11291" max="11291" width="10.140625" style="2" bestFit="1" customWidth="1"/>
    <col min="11292" max="11292" width="8.5703125" style="2" bestFit="1" customWidth="1"/>
    <col min="11293" max="11293" width="16.140625" style="2" bestFit="1" customWidth="1"/>
    <col min="11294" max="11294" width="9.85546875" style="2" bestFit="1" customWidth="1"/>
    <col min="11295" max="11297" width="8.28515625" style="2" customWidth="1"/>
    <col min="11298" max="11298" width="10.28515625" style="2" customWidth="1"/>
    <col min="11299" max="11299" width="9.140625" style="2" customWidth="1"/>
    <col min="11300" max="11300" width="10.28515625" style="2" customWidth="1"/>
    <col min="11301" max="11301" width="9.140625" style="2" customWidth="1"/>
    <col min="11302" max="11513" width="9.140625" style="2"/>
    <col min="11514" max="11514" width="3.140625" style="2" customWidth="1"/>
    <col min="11515" max="11515" width="7.28515625" style="2" bestFit="1" customWidth="1"/>
    <col min="11516" max="11517" width="7" style="2" bestFit="1" customWidth="1"/>
    <col min="11518" max="11518" width="6" style="2" bestFit="1" customWidth="1"/>
    <col min="11519" max="11519" width="6" style="2" customWidth="1"/>
    <col min="11520" max="11521" width="5" style="2" bestFit="1" customWidth="1"/>
    <col min="11522" max="11522" width="6" style="2" bestFit="1" customWidth="1"/>
    <col min="11523" max="11523" width="6.5703125" style="2" bestFit="1" customWidth="1"/>
    <col min="11524" max="11524" width="8.5703125" style="2" customWidth="1"/>
    <col min="11525" max="11525" width="5" style="2" bestFit="1" customWidth="1"/>
    <col min="11526" max="11526" width="7" style="2" bestFit="1" customWidth="1"/>
    <col min="11527" max="11527" width="6.85546875" style="2" customWidth="1"/>
    <col min="11528" max="11528" width="7.140625" style="2" customWidth="1"/>
    <col min="11529" max="11529" width="6" style="2" bestFit="1" customWidth="1"/>
    <col min="11530" max="11531" width="5" style="2" bestFit="1" customWidth="1"/>
    <col min="11532" max="11532" width="3.28515625" style="2" bestFit="1" customWidth="1"/>
    <col min="11533" max="11533" width="6" style="2" bestFit="1" customWidth="1"/>
    <col min="11534" max="11534" width="7.85546875" style="2" bestFit="1" customWidth="1"/>
    <col min="11535" max="11535" width="3.28515625" style="2" bestFit="1" customWidth="1"/>
    <col min="11536" max="11536" width="4" style="2" bestFit="1" customWidth="1"/>
    <col min="11537" max="11538" width="3.28515625" style="2" bestFit="1" customWidth="1"/>
    <col min="11539" max="11539" width="5" style="2" bestFit="1" customWidth="1"/>
    <col min="11540" max="11540" width="7.140625" style="2" bestFit="1" customWidth="1"/>
    <col min="11541" max="11541" width="5.7109375" style="2" bestFit="1" customWidth="1"/>
    <col min="11542" max="11542" width="5.85546875" style="2" customWidth="1"/>
    <col min="11543" max="11543" width="6.7109375" style="2" bestFit="1" customWidth="1"/>
    <col min="11544" max="11544" width="0" style="2" hidden="1" customWidth="1"/>
    <col min="11545" max="11545" width="6.42578125" style="2" customWidth="1"/>
    <col min="11546" max="11546" width="8.28515625" style="2" customWidth="1"/>
    <col min="11547" max="11547" width="10.140625" style="2" bestFit="1" customWidth="1"/>
    <col min="11548" max="11548" width="8.5703125" style="2" bestFit="1" customWidth="1"/>
    <col min="11549" max="11549" width="16.140625" style="2" bestFit="1" customWidth="1"/>
    <col min="11550" max="11550" width="9.85546875" style="2" bestFit="1" customWidth="1"/>
    <col min="11551" max="11553" width="8.28515625" style="2" customWidth="1"/>
    <col min="11554" max="11554" width="10.28515625" style="2" customWidth="1"/>
    <col min="11555" max="11555" width="9.140625" style="2" customWidth="1"/>
    <col min="11556" max="11556" width="10.28515625" style="2" customWidth="1"/>
    <col min="11557" max="11557" width="9.140625" style="2" customWidth="1"/>
    <col min="11558" max="11769" width="9.140625" style="2"/>
    <col min="11770" max="11770" width="3.140625" style="2" customWidth="1"/>
    <col min="11771" max="11771" width="7.28515625" style="2" bestFit="1" customWidth="1"/>
    <col min="11772" max="11773" width="7" style="2" bestFit="1" customWidth="1"/>
    <col min="11774" max="11774" width="6" style="2" bestFit="1" customWidth="1"/>
    <col min="11775" max="11775" width="6" style="2" customWidth="1"/>
    <col min="11776" max="11777" width="5" style="2" bestFit="1" customWidth="1"/>
    <col min="11778" max="11778" width="6" style="2" bestFit="1" customWidth="1"/>
    <col min="11779" max="11779" width="6.5703125" style="2" bestFit="1" customWidth="1"/>
    <col min="11780" max="11780" width="8.5703125" style="2" customWidth="1"/>
    <col min="11781" max="11781" width="5" style="2" bestFit="1" customWidth="1"/>
    <col min="11782" max="11782" width="7" style="2" bestFit="1" customWidth="1"/>
    <col min="11783" max="11783" width="6.85546875" style="2" customWidth="1"/>
    <col min="11784" max="11784" width="7.140625" style="2" customWidth="1"/>
    <col min="11785" max="11785" width="6" style="2" bestFit="1" customWidth="1"/>
    <col min="11786" max="11787" width="5" style="2" bestFit="1" customWidth="1"/>
    <col min="11788" max="11788" width="3.28515625" style="2" bestFit="1" customWidth="1"/>
    <col min="11789" max="11789" width="6" style="2" bestFit="1" customWidth="1"/>
    <col min="11790" max="11790" width="7.85546875" style="2" bestFit="1" customWidth="1"/>
    <col min="11791" max="11791" width="3.28515625" style="2" bestFit="1" customWidth="1"/>
    <col min="11792" max="11792" width="4" style="2" bestFit="1" customWidth="1"/>
    <col min="11793" max="11794" width="3.28515625" style="2" bestFit="1" customWidth="1"/>
    <col min="11795" max="11795" width="5" style="2" bestFit="1" customWidth="1"/>
    <col min="11796" max="11796" width="7.140625" style="2" bestFit="1" customWidth="1"/>
    <col min="11797" max="11797" width="5.7109375" style="2" bestFit="1" customWidth="1"/>
    <col min="11798" max="11798" width="5.85546875" style="2" customWidth="1"/>
    <col min="11799" max="11799" width="6.7109375" style="2" bestFit="1" customWidth="1"/>
    <col min="11800" max="11800" width="0" style="2" hidden="1" customWidth="1"/>
    <col min="11801" max="11801" width="6.42578125" style="2" customWidth="1"/>
    <col min="11802" max="11802" width="8.28515625" style="2" customWidth="1"/>
    <col min="11803" max="11803" width="10.140625" style="2" bestFit="1" customWidth="1"/>
    <col min="11804" max="11804" width="8.5703125" style="2" bestFit="1" customWidth="1"/>
    <col min="11805" max="11805" width="16.140625" style="2" bestFit="1" customWidth="1"/>
    <col min="11806" max="11806" width="9.85546875" style="2" bestFit="1" customWidth="1"/>
    <col min="11807" max="11809" width="8.28515625" style="2" customWidth="1"/>
    <col min="11810" max="11810" width="10.28515625" style="2" customWidth="1"/>
    <col min="11811" max="11811" width="9.140625" style="2" customWidth="1"/>
    <col min="11812" max="11812" width="10.28515625" style="2" customWidth="1"/>
    <col min="11813" max="11813" width="9.140625" style="2" customWidth="1"/>
    <col min="11814" max="12025" width="9.140625" style="2"/>
    <col min="12026" max="12026" width="3.140625" style="2" customWidth="1"/>
    <col min="12027" max="12027" width="7.28515625" style="2" bestFit="1" customWidth="1"/>
    <col min="12028" max="12029" width="7" style="2" bestFit="1" customWidth="1"/>
    <col min="12030" max="12030" width="6" style="2" bestFit="1" customWidth="1"/>
    <col min="12031" max="12031" width="6" style="2" customWidth="1"/>
    <col min="12032" max="12033" width="5" style="2" bestFit="1" customWidth="1"/>
    <col min="12034" max="12034" width="6" style="2" bestFit="1" customWidth="1"/>
    <col min="12035" max="12035" width="6.5703125" style="2" bestFit="1" customWidth="1"/>
    <col min="12036" max="12036" width="8.5703125" style="2" customWidth="1"/>
    <col min="12037" max="12037" width="5" style="2" bestFit="1" customWidth="1"/>
    <col min="12038" max="12038" width="7" style="2" bestFit="1" customWidth="1"/>
    <col min="12039" max="12039" width="6.85546875" style="2" customWidth="1"/>
    <col min="12040" max="12040" width="7.140625" style="2" customWidth="1"/>
    <col min="12041" max="12041" width="6" style="2" bestFit="1" customWidth="1"/>
    <col min="12042" max="12043" width="5" style="2" bestFit="1" customWidth="1"/>
    <col min="12044" max="12044" width="3.28515625" style="2" bestFit="1" customWidth="1"/>
    <col min="12045" max="12045" width="6" style="2" bestFit="1" customWidth="1"/>
    <col min="12046" max="12046" width="7.85546875" style="2" bestFit="1" customWidth="1"/>
    <col min="12047" max="12047" width="3.28515625" style="2" bestFit="1" customWidth="1"/>
    <col min="12048" max="12048" width="4" style="2" bestFit="1" customWidth="1"/>
    <col min="12049" max="12050" width="3.28515625" style="2" bestFit="1" customWidth="1"/>
    <col min="12051" max="12051" width="5" style="2" bestFit="1" customWidth="1"/>
    <col min="12052" max="12052" width="7.140625" style="2" bestFit="1" customWidth="1"/>
    <col min="12053" max="12053" width="5.7109375" style="2" bestFit="1" customWidth="1"/>
    <col min="12054" max="12054" width="5.85546875" style="2" customWidth="1"/>
    <col min="12055" max="12055" width="6.7109375" style="2" bestFit="1" customWidth="1"/>
    <col min="12056" max="12056" width="0" style="2" hidden="1" customWidth="1"/>
    <col min="12057" max="12057" width="6.42578125" style="2" customWidth="1"/>
    <col min="12058" max="12058" width="8.28515625" style="2" customWidth="1"/>
    <col min="12059" max="12059" width="10.140625" style="2" bestFit="1" customWidth="1"/>
    <col min="12060" max="12060" width="8.5703125" style="2" bestFit="1" customWidth="1"/>
    <col min="12061" max="12061" width="16.140625" style="2" bestFit="1" customWidth="1"/>
    <col min="12062" max="12062" width="9.85546875" style="2" bestFit="1" customWidth="1"/>
    <col min="12063" max="12065" width="8.28515625" style="2" customWidth="1"/>
    <col min="12066" max="12066" width="10.28515625" style="2" customWidth="1"/>
    <col min="12067" max="12067" width="9.140625" style="2" customWidth="1"/>
    <col min="12068" max="12068" width="10.28515625" style="2" customWidth="1"/>
    <col min="12069" max="12069" width="9.140625" style="2" customWidth="1"/>
    <col min="12070" max="12281" width="9.140625" style="2"/>
    <col min="12282" max="12282" width="3.140625" style="2" customWidth="1"/>
    <col min="12283" max="12283" width="7.28515625" style="2" bestFit="1" customWidth="1"/>
    <col min="12284" max="12285" width="7" style="2" bestFit="1" customWidth="1"/>
    <col min="12286" max="12286" width="6" style="2" bestFit="1" customWidth="1"/>
    <col min="12287" max="12287" width="6" style="2" customWidth="1"/>
    <col min="12288" max="12289" width="5" style="2" bestFit="1" customWidth="1"/>
    <col min="12290" max="12290" width="6" style="2" bestFit="1" customWidth="1"/>
    <col min="12291" max="12291" width="6.5703125" style="2" bestFit="1" customWidth="1"/>
    <col min="12292" max="12292" width="8.5703125" style="2" customWidth="1"/>
    <col min="12293" max="12293" width="5" style="2" bestFit="1" customWidth="1"/>
    <col min="12294" max="12294" width="7" style="2" bestFit="1" customWidth="1"/>
    <col min="12295" max="12295" width="6.85546875" style="2" customWidth="1"/>
    <col min="12296" max="12296" width="7.140625" style="2" customWidth="1"/>
    <col min="12297" max="12297" width="6" style="2" bestFit="1" customWidth="1"/>
    <col min="12298" max="12299" width="5" style="2" bestFit="1" customWidth="1"/>
    <col min="12300" max="12300" width="3.28515625" style="2" bestFit="1" customWidth="1"/>
    <col min="12301" max="12301" width="6" style="2" bestFit="1" customWidth="1"/>
    <col min="12302" max="12302" width="7.85546875" style="2" bestFit="1" customWidth="1"/>
    <col min="12303" max="12303" width="3.28515625" style="2" bestFit="1" customWidth="1"/>
    <col min="12304" max="12304" width="4" style="2" bestFit="1" customWidth="1"/>
    <col min="12305" max="12306" width="3.28515625" style="2" bestFit="1" customWidth="1"/>
    <col min="12307" max="12307" width="5" style="2" bestFit="1" customWidth="1"/>
    <col min="12308" max="12308" width="7.140625" style="2" bestFit="1" customWidth="1"/>
    <col min="12309" max="12309" width="5.7109375" style="2" bestFit="1" customWidth="1"/>
    <col min="12310" max="12310" width="5.85546875" style="2" customWidth="1"/>
    <col min="12311" max="12311" width="6.7109375" style="2" bestFit="1" customWidth="1"/>
    <col min="12312" max="12312" width="0" style="2" hidden="1" customWidth="1"/>
    <col min="12313" max="12313" width="6.42578125" style="2" customWidth="1"/>
    <col min="12314" max="12314" width="8.28515625" style="2" customWidth="1"/>
    <col min="12315" max="12315" width="10.140625" style="2" bestFit="1" customWidth="1"/>
    <col min="12316" max="12316" width="8.5703125" style="2" bestFit="1" customWidth="1"/>
    <col min="12317" max="12317" width="16.140625" style="2" bestFit="1" customWidth="1"/>
    <col min="12318" max="12318" width="9.85546875" style="2" bestFit="1" customWidth="1"/>
    <col min="12319" max="12321" width="8.28515625" style="2" customWidth="1"/>
    <col min="12322" max="12322" width="10.28515625" style="2" customWidth="1"/>
    <col min="12323" max="12323" width="9.140625" style="2" customWidth="1"/>
    <col min="12324" max="12324" width="10.28515625" style="2" customWidth="1"/>
    <col min="12325" max="12325" width="9.140625" style="2" customWidth="1"/>
    <col min="12326" max="12537" width="9.140625" style="2"/>
    <col min="12538" max="12538" width="3.140625" style="2" customWidth="1"/>
    <col min="12539" max="12539" width="7.28515625" style="2" bestFit="1" customWidth="1"/>
    <col min="12540" max="12541" width="7" style="2" bestFit="1" customWidth="1"/>
    <col min="12542" max="12542" width="6" style="2" bestFit="1" customWidth="1"/>
    <col min="12543" max="12543" width="6" style="2" customWidth="1"/>
    <col min="12544" max="12545" width="5" style="2" bestFit="1" customWidth="1"/>
    <col min="12546" max="12546" width="6" style="2" bestFit="1" customWidth="1"/>
    <col min="12547" max="12547" width="6.5703125" style="2" bestFit="1" customWidth="1"/>
    <col min="12548" max="12548" width="8.5703125" style="2" customWidth="1"/>
    <col min="12549" max="12549" width="5" style="2" bestFit="1" customWidth="1"/>
    <col min="12550" max="12550" width="7" style="2" bestFit="1" customWidth="1"/>
    <col min="12551" max="12551" width="6.85546875" style="2" customWidth="1"/>
    <col min="12552" max="12552" width="7.140625" style="2" customWidth="1"/>
    <col min="12553" max="12553" width="6" style="2" bestFit="1" customWidth="1"/>
    <col min="12554" max="12555" width="5" style="2" bestFit="1" customWidth="1"/>
    <col min="12556" max="12556" width="3.28515625" style="2" bestFit="1" customWidth="1"/>
    <col min="12557" max="12557" width="6" style="2" bestFit="1" customWidth="1"/>
    <col min="12558" max="12558" width="7.85546875" style="2" bestFit="1" customWidth="1"/>
    <col min="12559" max="12559" width="3.28515625" style="2" bestFit="1" customWidth="1"/>
    <col min="12560" max="12560" width="4" style="2" bestFit="1" customWidth="1"/>
    <col min="12561" max="12562" width="3.28515625" style="2" bestFit="1" customWidth="1"/>
    <col min="12563" max="12563" width="5" style="2" bestFit="1" customWidth="1"/>
    <col min="12564" max="12564" width="7.140625" style="2" bestFit="1" customWidth="1"/>
    <col min="12565" max="12565" width="5.7109375" style="2" bestFit="1" customWidth="1"/>
    <col min="12566" max="12566" width="5.85546875" style="2" customWidth="1"/>
    <col min="12567" max="12567" width="6.7109375" style="2" bestFit="1" customWidth="1"/>
    <col min="12568" max="12568" width="0" style="2" hidden="1" customWidth="1"/>
    <col min="12569" max="12569" width="6.42578125" style="2" customWidth="1"/>
    <col min="12570" max="12570" width="8.28515625" style="2" customWidth="1"/>
    <col min="12571" max="12571" width="10.140625" style="2" bestFit="1" customWidth="1"/>
    <col min="12572" max="12572" width="8.5703125" style="2" bestFit="1" customWidth="1"/>
    <col min="12573" max="12573" width="16.140625" style="2" bestFit="1" customWidth="1"/>
    <col min="12574" max="12574" width="9.85546875" style="2" bestFit="1" customWidth="1"/>
    <col min="12575" max="12577" width="8.28515625" style="2" customWidth="1"/>
    <col min="12578" max="12578" width="10.28515625" style="2" customWidth="1"/>
    <col min="12579" max="12579" width="9.140625" style="2" customWidth="1"/>
    <col min="12580" max="12580" width="10.28515625" style="2" customWidth="1"/>
    <col min="12581" max="12581" width="9.140625" style="2" customWidth="1"/>
    <col min="12582" max="12793" width="9.140625" style="2"/>
    <col min="12794" max="12794" width="3.140625" style="2" customWidth="1"/>
    <col min="12795" max="12795" width="7.28515625" style="2" bestFit="1" customWidth="1"/>
    <col min="12796" max="12797" width="7" style="2" bestFit="1" customWidth="1"/>
    <col min="12798" max="12798" width="6" style="2" bestFit="1" customWidth="1"/>
    <col min="12799" max="12799" width="6" style="2" customWidth="1"/>
    <col min="12800" max="12801" width="5" style="2" bestFit="1" customWidth="1"/>
    <col min="12802" max="12802" width="6" style="2" bestFit="1" customWidth="1"/>
    <col min="12803" max="12803" width="6.5703125" style="2" bestFit="1" customWidth="1"/>
    <col min="12804" max="12804" width="8.5703125" style="2" customWidth="1"/>
    <col min="12805" max="12805" width="5" style="2" bestFit="1" customWidth="1"/>
    <col min="12806" max="12806" width="7" style="2" bestFit="1" customWidth="1"/>
    <col min="12807" max="12807" width="6.85546875" style="2" customWidth="1"/>
    <col min="12808" max="12808" width="7.140625" style="2" customWidth="1"/>
    <col min="12809" max="12809" width="6" style="2" bestFit="1" customWidth="1"/>
    <col min="12810" max="12811" width="5" style="2" bestFit="1" customWidth="1"/>
    <col min="12812" max="12812" width="3.28515625" style="2" bestFit="1" customWidth="1"/>
    <col min="12813" max="12813" width="6" style="2" bestFit="1" customWidth="1"/>
    <col min="12814" max="12814" width="7.85546875" style="2" bestFit="1" customWidth="1"/>
    <col min="12815" max="12815" width="3.28515625" style="2" bestFit="1" customWidth="1"/>
    <col min="12816" max="12816" width="4" style="2" bestFit="1" customWidth="1"/>
    <col min="12817" max="12818" width="3.28515625" style="2" bestFit="1" customWidth="1"/>
    <col min="12819" max="12819" width="5" style="2" bestFit="1" customWidth="1"/>
    <col min="12820" max="12820" width="7.140625" style="2" bestFit="1" customWidth="1"/>
    <col min="12821" max="12821" width="5.7109375" style="2" bestFit="1" customWidth="1"/>
    <col min="12822" max="12822" width="5.85546875" style="2" customWidth="1"/>
    <col min="12823" max="12823" width="6.7109375" style="2" bestFit="1" customWidth="1"/>
    <col min="12824" max="12824" width="0" style="2" hidden="1" customWidth="1"/>
    <col min="12825" max="12825" width="6.42578125" style="2" customWidth="1"/>
    <col min="12826" max="12826" width="8.28515625" style="2" customWidth="1"/>
    <col min="12827" max="12827" width="10.140625" style="2" bestFit="1" customWidth="1"/>
    <col min="12828" max="12828" width="8.5703125" style="2" bestFit="1" customWidth="1"/>
    <col min="12829" max="12829" width="16.140625" style="2" bestFit="1" customWidth="1"/>
    <col min="12830" max="12830" width="9.85546875" style="2" bestFit="1" customWidth="1"/>
    <col min="12831" max="12833" width="8.28515625" style="2" customWidth="1"/>
    <col min="12834" max="12834" width="10.28515625" style="2" customWidth="1"/>
    <col min="12835" max="12835" width="9.140625" style="2" customWidth="1"/>
    <col min="12836" max="12836" width="10.28515625" style="2" customWidth="1"/>
    <col min="12837" max="12837" width="9.140625" style="2" customWidth="1"/>
    <col min="12838" max="13049" width="9.140625" style="2"/>
    <col min="13050" max="13050" width="3.140625" style="2" customWidth="1"/>
    <col min="13051" max="13051" width="7.28515625" style="2" bestFit="1" customWidth="1"/>
    <col min="13052" max="13053" width="7" style="2" bestFit="1" customWidth="1"/>
    <col min="13054" max="13054" width="6" style="2" bestFit="1" customWidth="1"/>
    <col min="13055" max="13055" width="6" style="2" customWidth="1"/>
    <col min="13056" max="13057" width="5" style="2" bestFit="1" customWidth="1"/>
    <col min="13058" max="13058" width="6" style="2" bestFit="1" customWidth="1"/>
    <col min="13059" max="13059" width="6.5703125" style="2" bestFit="1" customWidth="1"/>
    <col min="13060" max="13060" width="8.5703125" style="2" customWidth="1"/>
    <col min="13061" max="13061" width="5" style="2" bestFit="1" customWidth="1"/>
    <col min="13062" max="13062" width="7" style="2" bestFit="1" customWidth="1"/>
    <col min="13063" max="13063" width="6.85546875" style="2" customWidth="1"/>
    <col min="13064" max="13064" width="7.140625" style="2" customWidth="1"/>
    <col min="13065" max="13065" width="6" style="2" bestFit="1" customWidth="1"/>
    <col min="13066" max="13067" width="5" style="2" bestFit="1" customWidth="1"/>
    <col min="13068" max="13068" width="3.28515625" style="2" bestFit="1" customWidth="1"/>
    <col min="13069" max="13069" width="6" style="2" bestFit="1" customWidth="1"/>
    <col min="13070" max="13070" width="7.85546875" style="2" bestFit="1" customWidth="1"/>
    <col min="13071" max="13071" width="3.28515625" style="2" bestFit="1" customWidth="1"/>
    <col min="13072" max="13072" width="4" style="2" bestFit="1" customWidth="1"/>
    <col min="13073" max="13074" width="3.28515625" style="2" bestFit="1" customWidth="1"/>
    <col min="13075" max="13075" width="5" style="2" bestFit="1" customWidth="1"/>
    <col min="13076" max="13076" width="7.140625" style="2" bestFit="1" customWidth="1"/>
    <col min="13077" max="13077" width="5.7109375" style="2" bestFit="1" customWidth="1"/>
    <col min="13078" max="13078" width="5.85546875" style="2" customWidth="1"/>
    <col min="13079" max="13079" width="6.7109375" style="2" bestFit="1" customWidth="1"/>
    <col min="13080" max="13080" width="0" style="2" hidden="1" customWidth="1"/>
    <col min="13081" max="13081" width="6.42578125" style="2" customWidth="1"/>
    <col min="13082" max="13082" width="8.28515625" style="2" customWidth="1"/>
    <col min="13083" max="13083" width="10.140625" style="2" bestFit="1" customWidth="1"/>
    <col min="13084" max="13084" width="8.5703125" style="2" bestFit="1" customWidth="1"/>
    <col min="13085" max="13085" width="16.140625" style="2" bestFit="1" customWidth="1"/>
    <col min="13086" max="13086" width="9.85546875" style="2" bestFit="1" customWidth="1"/>
    <col min="13087" max="13089" width="8.28515625" style="2" customWidth="1"/>
    <col min="13090" max="13090" width="10.28515625" style="2" customWidth="1"/>
    <col min="13091" max="13091" width="9.140625" style="2" customWidth="1"/>
    <col min="13092" max="13092" width="10.28515625" style="2" customWidth="1"/>
    <col min="13093" max="13093" width="9.140625" style="2" customWidth="1"/>
    <col min="13094" max="13305" width="9.140625" style="2"/>
    <col min="13306" max="13306" width="3.140625" style="2" customWidth="1"/>
    <col min="13307" max="13307" width="7.28515625" style="2" bestFit="1" customWidth="1"/>
    <col min="13308" max="13309" width="7" style="2" bestFit="1" customWidth="1"/>
    <col min="13310" max="13310" width="6" style="2" bestFit="1" customWidth="1"/>
    <col min="13311" max="13311" width="6" style="2" customWidth="1"/>
    <col min="13312" max="13313" width="5" style="2" bestFit="1" customWidth="1"/>
    <col min="13314" max="13314" width="6" style="2" bestFit="1" customWidth="1"/>
    <col min="13315" max="13315" width="6.5703125" style="2" bestFit="1" customWidth="1"/>
    <col min="13316" max="13316" width="8.5703125" style="2" customWidth="1"/>
    <col min="13317" max="13317" width="5" style="2" bestFit="1" customWidth="1"/>
    <col min="13318" max="13318" width="7" style="2" bestFit="1" customWidth="1"/>
    <col min="13319" max="13319" width="6.85546875" style="2" customWidth="1"/>
    <col min="13320" max="13320" width="7.140625" style="2" customWidth="1"/>
    <col min="13321" max="13321" width="6" style="2" bestFit="1" customWidth="1"/>
    <col min="13322" max="13323" width="5" style="2" bestFit="1" customWidth="1"/>
    <col min="13324" max="13324" width="3.28515625" style="2" bestFit="1" customWidth="1"/>
    <col min="13325" max="13325" width="6" style="2" bestFit="1" customWidth="1"/>
    <col min="13326" max="13326" width="7.85546875" style="2" bestFit="1" customWidth="1"/>
    <col min="13327" max="13327" width="3.28515625" style="2" bestFit="1" customWidth="1"/>
    <col min="13328" max="13328" width="4" style="2" bestFit="1" customWidth="1"/>
    <col min="13329" max="13330" width="3.28515625" style="2" bestFit="1" customWidth="1"/>
    <col min="13331" max="13331" width="5" style="2" bestFit="1" customWidth="1"/>
    <col min="13332" max="13332" width="7.140625" style="2" bestFit="1" customWidth="1"/>
    <col min="13333" max="13333" width="5.7109375" style="2" bestFit="1" customWidth="1"/>
    <col min="13334" max="13334" width="5.85546875" style="2" customWidth="1"/>
    <col min="13335" max="13335" width="6.7109375" style="2" bestFit="1" customWidth="1"/>
    <col min="13336" max="13336" width="0" style="2" hidden="1" customWidth="1"/>
    <col min="13337" max="13337" width="6.42578125" style="2" customWidth="1"/>
    <col min="13338" max="13338" width="8.28515625" style="2" customWidth="1"/>
    <col min="13339" max="13339" width="10.140625" style="2" bestFit="1" customWidth="1"/>
    <col min="13340" max="13340" width="8.5703125" style="2" bestFit="1" customWidth="1"/>
    <col min="13341" max="13341" width="16.140625" style="2" bestFit="1" customWidth="1"/>
    <col min="13342" max="13342" width="9.85546875" style="2" bestFit="1" customWidth="1"/>
    <col min="13343" max="13345" width="8.28515625" style="2" customWidth="1"/>
    <col min="13346" max="13346" width="10.28515625" style="2" customWidth="1"/>
    <col min="13347" max="13347" width="9.140625" style="2" customWidth="1"/>
    <col min="13348" max="13348" width="10.28515625" style="2" customWidth="1"/>
    <col min="13349" max="13349" width="9.140625" style="2" customWidth="1"/>
    <col min="13350" max="13561" width="9.140625" style="2"/>
    <col min="13562" max="13562" width="3.140625" style="2" customWidth="1"/>
    <col min="13563" max="13563" width="7.28515625" style="2" bestFit="1" customWidth="1"/>
    <col min="13564" max="13565" width="7" style="2" bestFit="1" customWidth="1"/>
    <col min="13566" max="13566" width="6" style="2" bestFit="1" customWidth="1"/>
    <col min="13567" max="13567" width="6" style="2" customWidth="1"/>
    <col min="13568" max="13569" width="5" style="2" bestFit="1" customWidth="1"/>
    <col min="13570" max="13570" width="6" style="2" bestFit="1" customWidth="1"/>
    <col min="13571" max="13571" width="6.5703125" style="2" bestFit="1" customWidth="1"/>
    <col min="13572" max="13572" width="8.5703125" style="2" customWidth="1"/>
    <col min="13573" max="13573" width="5" style="2" bestFit="1" customWidth="1"/>
    <col min="13574" max="13574" width="7" style="2" bestFit="1" customWidth="1"/>
    <col min="13575" max="13575" width="6.85546875" style="2" customWidth="1"/>
    <col min="13576" max="13576" width="7.140625" style="2" customWidth="1"/>
    <col min="13577" max="13577" width="6" style="2" bestFit="1" customWidth="1"/>
    <col min="13578" max="13579" width="5" style="2" bestFit="1" customWidth="1"/>
    <col min="13580" max="13580" width="3.28515625" style="2" bestFit="1" customWidth="1"/>
    <col min="13581" max="13581" width="6" style="2" bestFit="1" customWidth="1"/>
    <col min="13582" max="13582" width="7.85546875" style="2" bestFit="1" customWidth="1"/>
    <col min="13583" max="13583" width="3.28515625" style="2" bestFit="1" customWidth="1"/>
    <col min="13584" max="13584" width="4" style="2" bestFit="1" customWidth="1"/>
    <col min="13585" max="13586" width="3.28515625" style="2" bestFit="1" customWidth="1"/>
    <col min="13587" max="13587" width="5" style="2" bestFit="1" customWidth="1"/>
    <col min="13588" max="13588" width="7.140625" style="2" bestFit="1" customWidth="1"/>
    <col min="13589" max="13589" width="5.7109375" style="2" bestFit="1" customWidth="1"/>
    <col min="13590" max="13590" width="5.85546875" style="2" customWidth="1"/>
    <col min="13591" max="13591" width="6.7109375" style="2" bestFit="1" customWidth="1"/>
    <col min="13592" max="13592" width="0" style="2" hidden="1" customWidth="1"/>
    <col min="13593" max="13593" width="6.42578125" style="2" customWidth="1"/>
    <col min="13594" max="13594" width="8.28515625" style="2" customWidth="1"/>
    <col min="13595" max="13595" width="10.140625" style="2" bestFit="1" customWidth="1"/>
    <col min="13596" max="13596" width="8.5703125" style="2" bestFit="1" customWidth="1"/>
    <col min="13597" max="13597" width="16.140625" style="2" bestFit="1" customWidth="1"/>
    <col min="13598" max="13598" width="9.85546875" style="2" bestFit="1" customWidth="1"/>
    <col min="13599" max="13601" width="8.28515625" style="2" customWidth="1"/>
    <col min="13602" max="13602" width="10.28515625" style="2" customWidth="1"/>
    <col min="13603" max="13603" width="9.140625" style="2" customWidth="1"/>
    <col min="13604" max="13604" width="10.28515625" style="2" customWidth="1"/>
    <col min="13605" max="13605" width="9.140625" style="2" customWidth="1"/>
    <col min="13606" max="13817" width="9.140625" style="2"/>
    <col min="13818" max="13818" width="3.140625" style="2" customWidth="1"/>
    <col min="13819" max="13819" width="7.28515625" style="2" bestFit="1" customWidth="1"/>
    <col min="13820" max="13821" width="7" style="2" bestFit="1" customWidth="1"/>
    <col min="13822" max="13822" width="6" style="2" bestFit="1" customWidth="1"/>
    <col min="13823" max="13823" width="6" style="2" customWidth="1"/>
    <col min="13824" max="13825" width="5" style="2" bestFit="1" customWidth="1"/>
    <col min="13826" max="13826" width="6" style="2" bestFit="1" customWidth="1"/>
    <col min="13827" max="13827" width="6.5703125" style="2" bestFit="1" customWidth="1"/>
    <col min="13828" max="13828" width="8.5703125" style="2" customWidth="1"/>
    <col min="13829" max="13829" width="5" style="2" bestFit="1" customWidth="1"/>
    <col min="13830" max="13830" width="7" style="2" bestFit="1" customWidth="1"/>
    <col min="13831" max="13831" width="6.85546875" style="2" customWidth="1"/>
    <col min="13832" max="13832" width="7.140625" style="2" customWidth="1"/>
    <col min="13833" max="13833" width="6" style="2" bestFit="1" customWidth="1"/>
    <col min="13834" max="13835" width="5" style="2" bestFit="1" customWidth="1"/>
    <col min="13836" max="13836" width="3.28515625" style="2" bestFit="1" customWidth="1"/>
    <col min="13837" max="13837" width="6" style="2" bestFit="1" customWidth="1"/>
    <col min="13838" max="13838" width="7.85546875" style="2" bestFit="1" customWidth="1"/>
    <col min="13839" max="13839" width="3.28515625" style="2" bestFit="1" customWidth="1"/>
    <col min="13840" max="13840" width="4" style="2" bestFit="1" customWidth="1"/>
    <col min="13841" max="13842" width="3.28515625" style="2" bestFit="1" customWidth="1"/>
    <col min="13843" max="13843" width="5" style="2" bestFit="1" customWidth="1"/>
    <col min="13844" max="13844" width="7.140625" style="2" bestFit="1" customWidth="1"/>
    <col min="13845" max="13845" width="5.7109375" style="2" bestFit="1" customWidth="1"/>
    <col min="13846" max="13846" width="5.85546875" style="2" customWidth="1"/>
    <col min="13847" max="13847" width="6.7109375" style="2" bestFit="1" customWidth="1"/>
    <col min="13848" max="13848" width="0" style="2" hidden="1" customWidth="1"/>
    <col min="13849" max="13849" width="6.42578125" style="2" customWidth="1"/>
    <col min="13850" max="13850" width="8.28515625" style="2" customWidth="1"/>
    <col min="13851" max="13851" width="10.140625" style="2" bestFit="1" customWidth="1"/>
    <col min="13852" max="13852" width="8.5703125" style="2" bestFit="1" customWidth="1"/>
    <col min="13853" max="13853" width="16.140625" style="2" bestFit="1" customWidth="1"/>
    <col min="13854" max="13854" width="9.85546875" style="2" bestFit="1" customWidth="1"/>
    <col min="13855" max="13857" width="8.28515625" style="2" customWidth="1"/>
    <col min="13858" max="13858" width="10.28515625" style="2" customWidth="1"/>
    <col min="13859" max="13859" width="9.140625" style="2" customWidth="1"/>
    <col min="13860" max="13860" width="10.28515625" style="2" customWidth="1"/>
    <col min="13861" max="13861" width="9.140625" style="2" customWidth="1"/>
    <col min="13862" max="14073" width="9.140625" style="2"/>
    <col min="14074" max="14074" width="3.140625" style="2" customWidth="1"/>
    <col min="14075" max="14075" width="7.28515625" style="2" bestFit="1" customWidth="1"/>
    <col min="14076" max="14077" width="7" style="2" bestFit="1" customWidth="1"/>
    <col min="14078" max="14078" width="6" style="2" bestFit="1" customWidth="1"/>
    <col min="14079" max="14079" width="6" style="2" customWidth="1"/>
    <col min="14080" max="14081" width="5" style="2" bestFit="1" customWidth="1"/>
    <col min="14082" max="14082" width="6" style="2" bestFit="1" customWidth="1"/>
    <col min="14083" max="14083" width="6.5703125" style="2" bestFit="1" customWidth="1"/>
    <col min="14084" max="14084" width="8.5703125" style="2" customWidth="1"/>
    <col min="14085" max="14085" width="5" style="2" bestFit="1" customWidth="1"/>
    <col min="14086" max="14086" width="7" style="2" bestFit="1" customWidth="1"/>
    <col min="14087" max="14087" width="6.85546875" style="2" customWidth="1"/>
    <col min="14088" max="14088" width="7.140625" style="2" customWidth="1"/>
    <col min="14089" max="14089" width="6" style="2" bestFit="1" customWidth="1"/>
    <col min="14090" max="14091" width="5" style="2" bestFit="1" customWidth="1"/>
    <col min="14092" max="14092" width="3.28515625" style="2" bestFit="1" customWidth="1"/>
    <col min="14093" max="14093" width="6" style="2" bestFit="1" customWidth="1"/>
    <col min="14094" max="14094" width="7.85546875" style="2" bestFit="1" customWidth="1"/>
    <col min="14095" max="14095" width="3.28515625" style="2" bestFit="1" customWidth="1"/>
    <col min="14096" max="14096" width="4" style="2" bestFit="1" customWidth="1"/>
    <col min="14097" max="14098" width="3.28515625" style="2" bestFit="1" customWidth="1"/>
    <col min="14099" max="14099" width="5" style="2" bestFit="1" customWidth="1"/>
    <col min="14100" max="14100" width="7.140625" style="2" bestFit="1" customWidth="1"/>
    <col min="14101" max="14101" width="5.7109375" style="2" bestFit="1" customWidth="1"/>
    <col min="14102" max="14102" width="5.85546875" style="2" customWidth="1"/>
    <col min="14103" max="14103" width="6.7109375" style="2" bestFit="1" customWidth="1"/>
    <col min="14104" max="14104" width="0" style="2" hidden="1" customWidth="1"/>
    <col min="14105" max="14105" width="6.42578125" style="2" customWidth="1"/>
    <col min="14106" max="14106" width="8.28515625" style="2" customWidth="1"/>
    <col min="14107" max="14107" width="10.140625" style="2" bestFit="1" customWidth="1"/>
    <col min="14108" max="14108" width="8.5703125" style="2" bestFit="1" customWidth="1"/>
    <col min="14109" max="14109" width="16.140625" style="2" bestFit="1" customWidth="1"/>
    <col min="14110" max="14110" width="9.85546875" style="2" bestFit="1" customWidth="1"/>
    <col min="14111" max="14113" width="8.28515625" style="2" customWidth="1"/>
    <col min="14114" max="14114" width="10.28515625" style="2" customWidth="1"/>
    <col min="14115" max="14115" width="9.140625" style="2" customWidth="1"/>
    <col min="14116" max="14116" width="10.28515625" style="2" customWidth="1"/>
    <col min="14117" max="14117" width="9.140625" style="2" customWidth="1"/>
    <col min="14118" max="14329" width="9.140625" style="2"/>
    <col min="14330" max="14330" width="3.140625" style="2" customWidth="1"/>
    <col min="14331" max="14331" width="7.28515625" style="2" bestFit="1" customWidth="1"/>
    <col min="14332" max="14333" width="7" style="2" bestFit="1" customWidth="1"/>
    <col min="14334" max="14334" width="6" style="2" bestFit="1" customWidth="1"/>
    <col min="14335" max="14335" width="6" style="2" customWidth="1"/>
    <col min="14336" max="14337" width="5" style="2" bestFit="1" customWidth="1"/>
    <col min="14338" max="14338" width="6" style="2" bestFit="1" customWidth="1"/>
    <col min="14339" max="14339" width="6.5703125" style="2" bestFit="1" customWidth="1"/>
    <col min="14340" max="14340" width="8.5703125" style="2" customWidth="1"/>
    <col min="14341" max="14341" width="5" style="2" bestFit="1" customWidth="1"/>
    <col min="14342" max="14342" width="7" style="2" bestFit="1" customWidth="1"/>
    <col min="14343" max="14343" width="6.85546875" style="2" customWidth="1"/>
    <col min="14344" max="14344" width="7.140625" style="2" customWidth="1"/>
    <col min="14345" max="14345" width="6" style="2" bestFit="1" customWidth="1"/>
    <col min="14346" max="14347" width="5" style="2" bestFit="1" customWidth="1"/>
    <col min="14348" max="14348" width="3.28515625" style="2" bestFit="1" customWidth="1"/>
    <col min="14349" max="14349" width="6" style="2" bestFit="1" customWidth="1"/>
    <col min="14350" max="14350" width="7.85546875" style="2" bestFit="1" customWidth="1"/>
    <col min="14351" max="14351" width="3.28515625" style="2" bestFit="1" customWidth="1"/>
    <col min="14352" max="14352" width="4" style="2" bestFit="1" customWidth="1"/>
    <col min="14353" max="14354" width="3.28515625" style="2" bestFit="1" customWidth="1"/>
    <col min="14355" max="14355" width="5" style="2" bestFit="1" customWidth="1"/>
    <col min="14356" max="14356" width="7.140625" style="2" bestFit="1" customWidth="1"/>
    <col min="14357" max="14357" width="5.7109375" style="2" bestFit="1" customWidth="1"/>
    <col min="14358" max="14358" width="5.85546875" style="2" customWidth="1"/>
    <col min="14359" max="14359" width="6.7109375" style="2" bestFit="1" customWidth="1"/>
    <col min="14360" max="14360" width="0" style="2" hidden="1" customWidth="1"/>
    <col min="14361" max="14361" width="6.42578125" style="2" customWidth="1"/>
    <col min="14362" max="14362" width="8.28515625" style="2" customWidth="1"/>
    <col min="14363" max="14363" width="10.140625" style="2" bestFit="1" customWidth="1"/>
    <col min="14364" max="14364" width="8.5703125" style="2" bestFit="1" customWidth="1"/>
    <col min="14365" max="14365" width="16.140625" style="2" bestFit="1" customWidth="1"/>
    <col min="14366" max="14366" width="9.85546875" style="2" bestFit="1" customWidth="1"/>
    <col min="14367" max="14369" width="8.28515625" style="2" customWidth="1"/>
    <col min="14370" max="14370" width="10.28515625" style="2" customWidth="1"/>
    <col min="14371" max="14371" width="9.140625" style="2" customWidth="1"/>
    <col min="14372" max="14372" width="10.28515625" style="2" customWidth="1"/>
    <col min="14373" max="14373" width="9.140625" style="2" customWidth="1"/>
    <col min="14374" max="14585" width="9.140625" style="2"/>
    <col min="14586" max="14586" width="3.140625" style="2" customWidth="1"/>
    <col min="14587" max="14587" width="7.28515625" style="2" bestFit="1" customWidth="1"/>
    <col min="14588" max="14589" width="7" style="2" bestFit="1" customWidth="1"/>
    <col min="14590" max="14590" width="6" style="2" bestFit="1" customWidth="1"/>
    <col min="14591" max="14591" width="6" style="2" customWidth="1"/>
    <col min="14592" max="14593" width="5" style="2" bestFit="1" customWidth="1"/>
    <col min="14594" max="14594" width="6" style="2" bestFit="1" customWidth="1"/>
    <col min="14595" max="14595" width="6.5703125" style="2" bestFit="1" customWidth="1"/>
    <col min="14596" max="14596" width="8.5703125" style="2" customWidth="1"/>
    <col min="14597" max="14597" width="5" style="2" bestFit="1" customWidth="1"/>
    <col min="14598" max="14598" width="7" style="2" bestFit="1" customWidth="1"/>
    <col min="14599" max="14599" width="6.85546875" style="2" customWidth="1"/>
    <col min="14600" max="14600" width="7.140625" style="2" customWidth="1"/>
    <col min="14601" max="14601" width="6" style="2" bestFit="1" customWidth="1"/>
    <col min="14602" max="14603" width="5" style="2" bestFit="1" customWidth="1"/>
    <col min="14604" max="14604" width="3.28515625" style="2" bestFit="1" customWidth="1"/>
    <col min="14605" max="14605" width="6" style="2" bestFit="1" customWidth="1"/>
    <col min="14606" max="14606" width="7.85546875" style="2" bestFit="1" customWidth="1"/>
    <col min="14607" max="14607" width="3.28515625" style="2" bestFit="1" customWidth="1"/>
    <col min="14608" max="14608" width="4" style="2" bestFit="1" customWidth="1"/>
    <col min="14609" max="14610" width="3.28515625" style="2" bestFit="1" customWidth="1"/>
    <col min="14611" max="14611" width="5" style="2" bestFit="1" customWidth="1"/>
    <col min="14612" max="14612" width="7.140625" style="2" bestFit="1" customWidth="1"/>
    <col min="14613" max="14613" width="5.7109375" style="2" bestFit="1" customWidth="1"/>
    <col min="14614" max="14614" width="5.85546875" style="2" customWidth="1"/>
    <col min="14615" max="14615" width="6.7109375" style="2" bestFit="1" customWidth="1"/>
    <col min="14616" max="14616" width="0" style="2" hidden="1" customWidth="1"/>
    <col min="14617" max="14617" width="6.42578125" style="2" customWidth="1"/>
    <col min="14618" max="14618" width="8.28515625" style="2" customWidth="1"/>
    <col min="14619" max="14619" width="10.140625" style="2" bestFit="1" customWidth="1"/>
    <col min="14620" max="14620" width="8.5703125" style="2" bestFit="1" customWidth="1"/>
    <col min="14621" max="14621" width="16.140625" style="2" bestFit="1" customWidth="1"/>
    <col min="14622" max="14622" width="9.85546875" style="2" bestFit="1" customWidth="1"/>
    <col min="14623" max="14625" width="8.28515625" style="2" customWidth="1"/>
    <col min="14626" max="14626" width="10.28515625" style="2" customWidth="1"/>
    <col min="14627" max="14627" width="9.140625" style="2" customWidth="1"/>
    <col min="14628" max="14628" width="10.28515625" style="2" customWidth="1"/>
    <col min="14629" max="14629" width="9.140625" style="2" customWidth="1"/>
    <col min="14630" max="14841" width="9.140625" style="2"/>
    <col min="14842" max="14842" width="3.140625" style="2" customWidth="1"/>
    <col min="14843" max="14843" width="7.28515625" style="2" bestFit="1" customWidth="1"/>
    <col min="14844" max="14845" width="7" style="2" bestFit="1" customWidth="1"/>
    <col min="14846" max="14846" width="6" style="2" bestFit="1" customWidth="1"/>
    <col min="14847" max="14847" width="6" style="2" customWidth="1"/>
    <col min="14848" max="14849" width="5" style="2" bestFit="1" customWidth="1"/>
    <col min="14850" max="14850" width="6" style="2" bestFit="1" customWidth="1"/>
    <col min="14851" max="14851" width="6.5703125" style="2" bestFit="1" customWidth="1"/>
    <col min="14852" max="14852" width="8.5703125" style="2" customWidth="1"/>
    <col min="14853" max="14853" width="5" style="2" bestFit="1" customWidth="1"/>
    <col min="14854" max="14854" width="7" style="2" bestFit="1" customWidth="1"/>
    <col min="14855" max="14855" width="6.85546875" style="2" customWidth="1"/>
    <col min="14856" max="14856" width="7.140625" style="2" customWidth="1"/>
    <col min="14857" max="14857" width="6" style="2" bestFit="1" customWidth="1"/>
    <col min="14858" max="14859" width="5" style="2" bestFit="1" customWidth="1"/>
    <col min="14860" max="14860" width="3.28515625" style="2" bestFit="1" customWidth="1"/>
    <col min="14861" max="14861" width="6" style="2" bestFit="1" customWidth="1"/>
    <col min="14862" max="14862" width="7.85546875" style="2" bestFit="1" customWidth="1"/>
    <col min="14863" max="14863" width="3.28515625" style="2" bestFit="1" customWidth="1"/>
    <col min="14864" max="14864" width="4" style="2" bestFit="1" customWidth="1"/>
    <col min="14865" max="14866" width="3.28515625" style="2" bestFit="1" customWidth="1"/>
    <col min="14867" max="14867" width="5" style="2" bestFit="1" customWidth="1"/>
    <col min="14868" max="14868" width="7.140625" style="2" bestFit="1" customWidth="1"/>
    <col min="14869" max="14869" width="5.7109375" style="2" bestFit="1" customWidth="1"/>
    <col min="14870" max="14870" width="5.85546875" style="2" customWidth="1"/>
    <col min="14871" max="14871" width="6.7109375" style="2" bestFit="1" customWidth="1"/>
    <col min="14872" max="14872" width="0" style="2" hidden="1" customWidth="1"/>
    <col min="14873" max="14873" width="6.42578125" style="2" customWidth="1"/>
    <col min="14874" max="14874" width="8.28515625" style="2" customWidth="1"/>
    <col min="14875" max="14875" width="10.140625" style="2" bestFit="1" customWidth="1"/>
    <col min="14876" max="14876" width="8.5703125" style="2" bestFit="1" customWidth="1"/>
    <col min="14877" max="14877" width="16.140625" style="2" bestFit="1" customWidth="1"/>
    <col min="14878" max="14878" width="9.85546875" style="2" bestFit="1" customWidth="1"/>
    <col min="14879" max="14881" width="8.28515625" style="2" customWidth="1"/>
    <col min="14882" max="14882" width="10.28515625" style="2" customWidth="1"/>
    <col min="14883" max="14883" width="9.140625" style="2" customWidth="1"/>
    <col min="14884" max="14884" width="10.28515625" style="2" customWidth="1"/>
    <col min="14885" max="14885" width="9.140625" style="2" customWidth="1"/>
    <col min="14886" max="15097" width="9.140625" style="2"/>
    <col min="15098" max="15098" width="3.140625" style="2" customWidth="1"/>
    <col min="15099" max="15099" width="7.28515625" style="2" bestFit="1" customWidth="1"/>
    <col min="15100" max="15101" width="7" style="2" bestFit="1" customWidth="1"/>
    <col min="15102" max="15102" width="6" style="2" bestFit="1" customWidth="1"/>
    <col min="15103" max="15103" width="6" style="2" customWidth="1"/>
    <col min="15104" max="15105" width="5" style="2" bestFit="1" customWidth="1"/>
    <col min="15106" max="15106" width="6" style="2" bestFit="1" customWidth="1"/>
    <col min="15107" max="15107" width="6.5703125" style="2" bestFit="1" customWidth="1"/>
    <col min="15108" max="15108" width="8.5703125" style="2" customWidth="1"/>
    <col min="15109" max="15109" width="5" style="2" bestFit="1" customWidth="1"/>
    <col min="15110" max="15110" width="7" style="2" bestFit="1" customWidth="1"/>
    <col min="15111" max="15111" width="6.85546875" style="2" customWidth="1"/>
    <col min="15112" max="15112" width="7.140625" style="2" customWidth="1"/>
    <col min="15113" max="15113" width="6" style="2" bestFit="1" customWidth="1"/>
    <col min="15114" max="15115" width="5" style="2" bestFit="1" customWidth="1"/>
    <col min="15116" max="15116" width="3.28515625" style="2" bestFit="1" customWidth="1"/>
    <col min="15117" max="15117" width="6" style="2" bestFit="1" customWidth="1"/>
    <col min="15118" max="15118" width="7.85546875" style="2" bestFit="1" customWidth="1"/>
    <col min="15119" max="15119" width="3.28515625" style="2" bestFit="1" customWidth="1"/>
    <col min="15120" max="15120" width="4" style="2" bestFit="1" customWidth="1"/>
    <col min="15121" max="15122" width="3.28515625" style="2" bestFit="1" customWidth="1"/>
    <col min="15123" max="15123" width="5" style="2" bestFit="1" customWidth="1"/>
    <col min="15124" max="15124" width="7.140625" style="2" bestFit="1" customWidth="1"/>
    <col min="15125" max="15125" width="5.7109375" style="2" bestFit="1" customWidth="1"/>
    <col min="15126" max="15126" width="5.85546875" style="2" customWidth="1"/>
    <col min="15127" max="15127" width="6.7109375" style="2" bestFit="1" customWidth="1"/>
    <col min="15128" max="15128" width="0" style="2" hidden="1" customWidth="1"/>
    <col min="15129" max="15129" width="6.42578125" style="2" customWidth="1"/>
    <col min="15130" max="15130" width="8.28515625" style="2" customWidth="1"/>
    <col min="15131" max="15131" width="10.140625" style="2" bestFit="1" customWidth="1"/>
    <col min="15132" max="15132" width="8.5703125" style="2" bestFit="1" customWidth="1"/>
    <col min="15133" max="15133" width="16.140625" style="2" bestFit="1" customWidth="1"/>
    <col min="15134" max="15134" width="9.85546875" style="2" bestFit="1" customWidth="1"/>
    <col min="15135" max="15137" width="8.28515625" style="2" customWidth="1"/>
    <col min="15138" max="15138" width="10.28515625" style="2" customWidth="1"/>
    <col min="15139" max="15139" width="9.140625" style="2" customWidth="1"/>
    <col min="15140" max="15140" width="10.28515625" style="2" customWidth="1"/>
    <col min="15141" max="15141" width="9.140625" style="2" customWidth="1"/>
    <col min="15142" max="15353" width="9.140625" style="2"/>
    <col min="15354" max="15354" width="3.140625" style="2" customWidth="1"/>
    <col min="15355" max="15355" width="7.28515625" style="2" bestFit="1" customWidth="1"/>
    <col min="15356" max="15357" width="7" style="2" bestFit="1" customWidth="1"/>
    <col min="15358" max="15358" width="6" style="2" bestFit="1" customWidth="1"/>
    <col min="15359" max="15359" width="6" style="2" customWidth="1"/>
    <col min="15360" max="15361" width="5" style="2" bestFit="1" customWidth="1"/>
    <col min="15362" max="15362" width="6" style="2" bestFit="1" customWidth="1"/>
    <col min="15363" max="15363" width="6.5703125" style="2" bestFit="1" customWidth="1"/>
    <col min="15364" max="15364" width="8.5703125" style="2" customWidth="1"/>
    <col min="15365" max="15365" width="5" style="2" bestFit="1" customWidth="1"/>
    <col min="15366" max="15366" width="7" style="2" bestFit="1" customWidth="1"/>
    <col min="15367" max="15367" width="6.85546875" style="2" customWidth="1"/>
    <col min="15368" max="15368" width="7.140625" style="2" customWidth="1"/>
    <col min="15369" max="15369" width="6" style="2" bestFit="1" customWidth="1"/>
    <col min="15370" max="15371" width="5" style="2" bestFit="1" customWidth="1"/>
    <col min="15372" max="15372" width="3.28515625" style="2" bestFit="1" customWidth="1"/>
    <col min="15373" max="15373" width="6" style="2" bestFit="1" customWidth="1"/>
    <col min="15374" max="15374" width="7.85546875" style="2" bestFit="1" customWidth="1"/>
    <col min="15375" max="15375" width="3.28515625" style="2" bestFit="1" customWidth="1"/>
    <col min="15376" max="15376" width="4" style="2" bestFit="1" customWidth="1"/>
    <col min="15377" max="15378" width="3.28515625" style="2" bestFit="1" customWidth="1"/>
    <col min="15379" max="15379" width="5" style="2" bestFit="1" customWidth="1"/>
    <col min="15380" max="15380" width="7.140625" style="2" bestFit="1" customWidth="1"/>
    <col min="15381" max="15381" width="5.7109375" style="2" bestFit="1" customWidth="1"/>
    <col min="15382" max="15382" width="5.85546875" style="2" customWidth="1"/>
    <col min="15383" max="15383" width="6.7109375" style="2" bestFit="1" customWidth="1"/>
    <col min="15384" max="15384" width="0" style="2" hidden="1" customWidth="1"/>
    <col min="15385" max="15385" width="6.42578125" style="2" customWidth="1"/>
    <col min="15386" max="15386" width="8.28515625" style="2" customWidth="1"/>
    <col min="15387" max="15387" width="10.140625" style="2" bestFit="1" customWidth="1"/>
    <col min="15388" max="15388" width="8.5703125" style="2" bestFit="1" customWidth="1"/>
    <col min="15389" max="15389" width="16.140625" style="2" bestFit="1" customWidth="1"/>
    <col min="15390" max="15390" width="9.85546875" style="2" bestFit="1" customWidth="1"/>
    <col min="15391" max="15393" width="8.28515625" style="2" customWidth="1"/>
    <col min="15394" max="15394" width="10.28515625" style="2" customWidth="1"/>
    <col min="15395" max="15395" width="9.140625" style="2" customWidth="1"/>
    <col min="15396" max="15396" width="10.28515625" style="2" customWidth="1"/>
    <col min="15397" max="15397" width="9.140625" style="2" customWidth="1"/>
    <col min="15398" max="15609" width="9.140625" style="2"/>
    <col min="15610" max="15610" width="3.140625" style="2" customWidth="1"/>
    <col min="15611" max="15611" width="7.28515625" style="2" bestFit="1" customWidth="1"/>
    <col min="15612" max="15613" width="7" style="2" bestFit="1" customWidth="1"/>
    <col min="15614" max="15614" width="6" style="2" bestFit="1" customWidth="1"/>
    <col min="15615" max="15615" width="6" style="2" customWidth="1"/>
    <col min="15616" max="15617" width="5" style="2" bestFit="1" customWidth="1"/>
    <col min="15618" max="15618" width="6" style="2" bestFit="1" customWidth="1"/>
    <col min="15619" max="15619" width="6.5703125" style="2" bestFit="1" customWidth="1"/>
    <col min="15620" max="15620" width="8.5703125" style="2" customWidth="1"/>
    <col min="15621" max="15621" width="5" style="2" bestFit="1" customWidth="1"/>
    <col min="15622" max="15622" width="7" style="2" bestFit="1" customWidth="1"/>
    <col min="15623" max="15623" width="6.85546875" style="2" customWidth="1"/>
    <col min="15624" max="15624" width="7.140625" style="2" customWidth="1"/>
    <col min="15625" max="15625" width="6" style="2" bestFit="1" customWidth="1"/>
    <col min="15626" max="15627" width="5" style="2" bestFit="1" customWidth="1"/>
    <col min="15628" max="15628" width="3.28515625" style="2" bestFit="1" customWidth="1"/>
    <col min="15629" max="15629" width="6" style="2" bestFit="1" customWidth="1"/>
    <col min="15630" max="15630" width="7.85546875" style="2" bestFit="1" customWidth="1"/>
    <col min="15631" max="15631" width="3.28515625" style="2" bestFit="1" customWidth="1"/>
    <col min="15632" max="15632" width="4" style="2" bestFit="1" customWidth="1"/>
    <col min="15633" max="15634" width="3.28515625" style="2" bestFit="1" customWidth="1"/>
    <col min="15635" max="15635" width="5" style="2" bestFit="1" customWidth="1"/>
    <col min="15636" max="15636" width="7.140625" style="2" bestFit="1" customWidth="1"/>
    <col min="15637" max="15637" width="5.7109375" style="2" bestFit="1" customWidth="1"/>
    <col min="15638" max="15638" width="5.85546875" style="2" customWidth="1"/>
    <col min="15639" max="15639" width="6.7109375" style="2" bestFit="1" customWidth="1"/>
    <col min="15640" max="15640" width="0" style="2" hidden="1" customWidth="1"/>
    <col min="15641" max="15641" width="6.42578125" style="2" customWidth="1"/>
    <col min="15642" max="15642" width="8.28515625" style="2" customWidth="1"/>
    <col min="15643" max="15643" width="10.140625" style="2" bestFit="1" customWidth="1"/>
    <col min="15644" max="15644" width="8.5703125" style="2" bestFit="1" customWidth="1"/>
    <col min="15645" max="15645" width="16.140625" style="2" bestFit="1" customWidth="1"/>
    <col min="15646" max="15646" width="9.85546875" style="2" bestFit="1" customWidth="1"/>
    <col min="15647" max="15649" width="8.28515625" style="2" customWidth="1"/>
    <col min="15650" max="15650" width="10.28515625" style="2" customWidth="1"/>
    <col min="15651" max="15651" width="9.140625" style="2" customWidth="1"/>
    <col min="15652" max="15652" width="10.28515625" style="2" customWidth="1"/>
    <col min="15653" max="15653" width="9.140625" style="2" customWidth="1"/>
    <col min="15654" max="15865" width="9.140625" style="2"/>
    <col min="15866" max="15866" width="3.140625" style="2" customWidth="1"/>
    <col min="15867" max="15867" width="7.28515625" style="2" bestFit="1" customWidth="1"/>
    <col min="15868" max="15869" width="7" style="2" bestFit="1" customWidth="1"/>
    <col min="15870" max="15870" width="6" style="2" bestFit="1" customWidth="1"/>
    <col min="15871" max="15871" width="6" style="2" customWidth="1"/>
    <col min="15872" max="15873" width="5" style="2" bestFit="1" customWidth="1"/>
    <col min="15874" max="15874" width="6" style="2" bestFit="1" customWidth="1"/>
    <col min="15875" max="15875" width="6.5703125" style="2" bestFit="1" customWidth="1"/>
    <col min="15876" max="15876" width="8.5703125" style="2" customWidth="1"/>
    <col min="15877" max="15877" width="5" style="2" bestFit="1" customWidth="1"/>
    <col min="15878" max="15878" width="7" style="2" bestFit="1" customWidth="1"/>
    <col min="15879" max="15879" width="6.85546875" style="2" customWidth="1"/>
    <col min="15880" max="15880" width="7.140625" style="2" customWidth="1"/>
    <col min="15881" max="15881" width="6" style="2" bestFit="1" customWidth="1"/>
    <col min="15882" max="15883" width="5" style="2" bestFit="1" customWidth="1"/>
    <col min="15884" max="15884" width="3.28515625" style="2" bestFit="1" customWidth="1"/>
    <col min="15885" max="15885" width="6" style="2" bestFit="1" customWidth="1"/>
    <col min="15886" max="15886" width="7.85546875" style="2" bestFit="1" customWidth="1"/>
    <col min="15887" max="15887" width="3.28515625" style="2" bestFit="1" customWidth="1"/>
    <col min="15888" max="15888" width="4" style="2" bestFit="1" customWidth="1"/>
    <col min="15889" max="15890" width="3.28515625" style="2" bestFit="1" customWidth="1"/>
    <col min="15891" max="15891" width="5" style="2" bestFit="1" customWidth="1"/>
    <col min="15892" max="15892" width="7.140625" style="2" bestFit="1" customWidth="1"/>
    <col min="15893" max="15893" width="5.7109375" style="2" bestFit="1" customWidth="1"/>
    <col min="15894" max="15894" width="5.85546875" style="2" customWidth="1"/>
    <col min="15895" max="15895" width="6.7109375" style="2" bestFit="1" customWidth="1"/>
    <col min="15896" max="15896" width="0" style="2" hidden="1" customWidth="1"/>
    <col min="15897" max="15897" width="6.42578125" style="2" customWidth="1"/>
    <col min="15898" max="15898" width="8.28515625" style="2" customWidth="1"/>
    <col min="15899" max="15899" width="10.140625" style="2" bestFit="1" customWidth="1"/>
    <col min="15900" max="15900" width="8.5703125" style="2" bestFit="1" customWidth="1"/>
    <col min="15901" max="15901" width="16.140625" style="2" bestFit="1" customWidth="1"/>
    <col min="15902" max="15902" width="9.85546875" style="2" bestFit="1" customWidth="1"/>
    <col min="15903" max="15905" width="8.28515625" style="2" customWidth="1"/>
    <col min="15906" max="15906" width="10.28515625" style="2" customWidth="1"/>
    <col min="15907" max="15907" width="9.140625" style="2" customWidth="1"/>
    <col min="15908" max="15908" width="10.28515625" style="2" customWidth="1"/>
    <col min="15909" max="15909" width="9.140625" style="2" customWidth="1"/>
    <col min="15910" max="16121" width="9.140625" style="2"/>
    <col min="16122" max="16122" width="3.140625" style="2" customWidth="1"/>
    <col min="16123" max="16123" width="7.28515625" style="2" bestFit="1" customWidth="1"/>
    <col min="16124" max="16125" width="7" style="2" bestFit="1" customWidth="1"/>
    <col min="16126" max="16126" width="6" style="2" bestFit="1" customWidth="1"/>
    <col min="16127" max="16127" width="6" style="2" customWidth="1"/>
    <col min="16128" max="16129" width="5" style="2" bestFit="1" customWidth="1"/>
    <col min="16130" max="16130" width="6" style="2" bestFit="1" customWidth="1"/>
    <col min="16131" max="16131" width="6.5703125" style="2" bestFit="1" customWidth="1"/>
    <col min="16132" max="16132" width="8.5703125" style="2" customWidth="1"/>
    <col min="16133" max="16133" width="5" style="2" bestFit="1" customWidth="1"/>
    <col min="16134" max="16134" width="7" style="2" bestFit="1" customWidth="1"/>
    <col min="16135" max="16135" width="6.85546875" style="2" customWidth="1"/>
    <col min="16136" max="16136" width="7.140625" style="2" customWidth="1"/>
    <col min="16137" max="16137" width="6" style="2" bestFit="1" customWidth="1"/>
    <col min="16138" max="16139" width="5" style="2" bestFit="1" customWidth="1"/>
    <col min="16140" max="16140" width="3.28515625" style="2" bestFit="1" customWidth="1"/>
    <col min="16141" max="16141" width="6" style="2" bestFit="1" customWidth="1"/>
    <col min="16142" max="16142" width="7.85546875" style="2" bestFit="1" customWidth="1"/>
    <col min="16143" max="16143" width="3.28515625" style="2" bestFit="1" customWidth="1"/>
    <col min="16144" max="16144" width="4" style="2" bestFit="1" customWidth="1"/>
    <col min="16145" max="16146" width="3.28515625" style="2" bestFit="1" customWidth="1"/>
    <col min="16147" max="16147" width="5" style="2" bestFit="1" customWidth="1"/>
    <col min="16148" max="16148" width="7.140625" style="2" bestFit="1" customWidth="1"/>
    <col min="16149" max="16149" width="5.7109375" style="2" bestFit="1" customWidth="1"/>
    <col min="16150" max="16150" width="5.85546875" style="2" customWidth="1"/>
    <col min="16151" max="16151" width="6.7109375" style="2" bestFit="1" customWidth="1"/>
    <col min="16152" max="16152" width="0" style="2" hidden="1" customWidth="1"/>
    <col min="16153" max="16153" width="6.42578125" style="2" customWidth="1"/>
    <col min="16154" max="16154" width="8.28515625" style="2" customWidth="1"/>
    <col min="16155" max="16155" width="10.140625" style="2" bestFit="1" customWidth="1"/>
    <col min="16156" max="16156" width="8.5703125" style="2" bestFit="1" customWidth="1"/>
    <col min="16157" max="16157" width="16.140625" style="2" bestFit="1" customWidth="1"/>
    <col min="16158" max="16158" width="9.85546875" style="2" bestFit="1" customWidth="1"/>
    <col min="16159" max="16161" width="8.28515625" style="2" customWidth="1"/>
    <col min="16162" max="16162" width="10.28515625" style="2" customWidth="1"/>
    <col min="16163" max="16163" width="9.140625" style="2" customWidth="1"/>
    <col min="16164" max="16164" width="10.28515625" style="2" customWidth="1"/>
    <col min="16165" max="16165" width="9.140625" style="2" customWidth="1"/>
    <col min="16166" max="16384" width="9.140625" style="2"/>
  </cols>
  <sheetData>
    <row r="1" spans="1:39" ht="15.75" x14ac:dyDescent="0.2">
      <c r="A1" s="67" t="s">
        <v>31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48"/>
      <c r="AD1" s="48"/>
      <c r="AE1" s="48"/>
      <c r="AF1" s="1"/>
      <c r="AG1" s="1"/>
    </row>
    <row r="2" spans="1:39" ht="12.75" customHeight="1" x14ac:dyDescent="0.2">
      <c r="A2" s="68" t="s">
        <v>2</v>
      </c>
      <c r="B2" s="70" t="s">
        <v>0</v>
      </c>
      <c r="C2" s="71" t="s">
        <v>3</v>
      </c>
      <c r="D2" s="73" t="s">
        <v>4</v>
      </c>
      <c r="E2" s="74"/>
      <c r="F2" s="74"/>
      <c r="G2" s="74"/>
      <c r="H2" s="74"/>
      <c r="I2" s="74"/>
      <c r="J2" s="75"/>
      <c r="K2" s="31"/>
      <c r="L2" s="76" t="s">
        <v>5</v>
      </c>
      <c r="M2" s="77"/>
      <c r="N2" s="77"/>
      <c r="O2" s="77"/>
      <c r="P2" s="77"/>
      <c r="Q2" s="77"/>
      <c r="R2" s="77"/>
      <c r="S2" s="77"/>
      <c r="T2" s="78" t="s">
        <v>6</v>
      </c>
      <c r="U2" s="78"/>
      <c r="V2" s="78"/>
      <c r="W2" s="32"/>
      <c r="X2" s="32"/>
      <c r="Y2" s="32"/>
      <c r="Z2" s="32"/>
      <c r="AA2" s="32"/>
      <c r="AB2" s="32"/>
      <c r="AC2" s="7"/>
      <c r="AD2" s="3"/>
      <c r="AE2" s="3"/>
      <c r="AF2" s="3"/>
      <c r="AG2" s="3"/>
    </row>
    <row r="3" spans="1:39" ht="39" customHeight="1" x14ac:dyDescent="0.2">
      <c r="A3" s="69"/>
      <c r="B3" s="70"/>
      <c r="C3" s="72"/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5" t="s">
        <v>12</v>
      </c>
      <c r="J3" s="4" t="s">
        <v>21</v>
      </c>
      <c r="K3" s="4" t="s">
        <v>13</v>
      </c>
      <c r="L3" s="4" t="s">
        <v>7</v>
      </c>
      <c r="M3" s="4" t="s">
        <v>8</v>
      </c>
      <c r="N3" s="4" t="s">
        <v>9</v>
      </c>
      <c r="O3" s="5" t="s">
        <v>10</v>
      </c>
      <c r="P3" s="4" t="s">
        <v>11</v>
      </c>
      <c r="Q3" s="5" t="s">
        <v>12</v>
      </c>
      <c r="R3" s="4" t="s">
        <v>25</v>
      </c>
      <c r="S3" s="4" t="s">
        <v>13</v>
      </c>
      <c r="T3" s="4" t="s">
        <v>7</v>
      </c>
      <c r="U3" s="4" t="s">
        <v>8</v>
      </c>
      <c r="V3" s="5" t="s">
        <v>9</v>
      </c>
      <c r="W3" s="5" t="s">
        <v>10</v>
      </c>
      <c r="X3" s="5" t="s">
        <v>11</v>
      </c>
      <c r="Y3" s="5" t="s">
        <v>12</v>
      </c>
      <c r="Z3" s="4" t="s">
        <v>26</v>
      </c>
      <c r="AA3" s="4" t="s">
        <v>27</v>
      </c>
      <c r="AB3" s="4" t="s">
        <v>28</v>
      </c>
      <c r="AC3" s="43"/>
      <c r="AD3" s="38"/>
      <c r="AE3" s="1"/>
      <c r="AF3" s="1"/>
      <c r="AG3" s="1"/>
    </row>
    <row r="4" spans="1:39" ht="13.5" customHeight="1" thickBot="1" x14ac:dyDescent="0.25">
      <c r="A4" s="15">
        <v>1</v>
      </c>
      <c r="B4" s="15">
        <f>+A4+1</f>
        <v>2</v>
      </c>
      <c r="C4" s="15">
        <f t="shared" ref="C4:I4" si="0">+B4+1</f>
        <v>3</v>
      </c>
      <c r="D4" s="15">
        <f>+C4+1</f>
        <v>4</v>
      </c>
      <c r="E4" s="15">
        <f t="shared" si="0"/>
        <v>5</v>
      </c>
      <c r="F4" s="15">
        <f t="shared" si="0"/>
        <v>6</v>
      </c>
      <c r="G4" s="15">
        <f t="shared" si="0"/>
        <v>7</v>
      </c>
      <c r="H4" s="15">
        <f t="shared" si="0"/>
        <v>8</v>
      </c>
      <c r="I4" s="15">
        <f t="shared" si="0"/>
        <v>9</v>
      </c>
      <c r="J4" s="15">
        <f>+I4+1</f>
        <v>10</v>
      </c>
      <c r="K4" s="15">
        <f t="shared" ref="K4:AB4" si="1">+J4+1</f>
        <v>11</v>
      </c>
      <c r="L4" s="15">
        <f t="shared" si="1"/>
        <v>12</v>
      </c>
      <c r="M4" s="15">
        <f t="shared" si="1"/>
        <v>13</v>
      </c>
      <c r="N4" s="15">
        <f t="shared" si="1"/>
        <v>14</v>
      </c>
      <c r="O4" s="15">
        <f t="shared" si="1"/>
        <v>15</v>
      </c>
      <c r="P4" s="15">
        <f t="shared" si="1"/>
        <v>16</v>
      </c>
      <c r="Q4" s="15">
        <f t="shared" si="1"/>
        <v>17</v>
      </c>
      <c r="R4" s="15">
        <f t="shared" si="1"/>
        <v>18</v>
      </c>
      <c r="S4" s="15">
        <f t="shared" si="1"/>
        <v>19</v>
      </c>
      <c r="T4" s="15">
        <f t="shared" si="1"/>
        <v>20</v>
      </c>
      <c r="U4" s="15">
        <f t="shared" si="1"/>
        <v>21</v>
      </c>
      <c r="V4" s="15">
        <f t="shared" si="1"/>
        <v>22</v>
      </c>
      <c r="W4" s="15">
        <f t="shared" si="1"/>
        <v>23</v>
      </c>
      <c r="X4" s="15">
        <f t="shared" si="1"/>
        <v>24</v>
      </c>
      <c r="Y4" s="15">
        <f t="shared" si="1"/>
        <v>25</v>
      </c>
      <c r="Z4" s="15">
        <f t="shared" si="1"/>
        <v>26</v>
      </c>
      <c r="AA4" s="15">
        <f t="shared" si="1"/>
        <v>27</v>
      </c>
      <c r="AB4" s="15">
        <f t="shared" si="1"/>
        <v>28</v>
      </c>
      <c r="AD4" s="3"/>
      <c r="AE4" s="3"/>
      <c r="AF4" s="19"/>
      <c r="AG4" s="6"/>
      <c r="AH4" s="40"/>
      <c r="AI4" s="16"/>
    </row>
    <row r="5" spans="1:39" ht="17.25" customHeight="1" x14ac:dyDescent="0.2">
      <c r="A5" s="51">
        <v>1</v>
      </c>
      <c r="B5" s="50">
        <v>46204</v>
      </c>
      <c r="C5" s="52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2"/>
      <c r="AD5" s="30"/>
      <c r="AE5" s="30"/>
      <c r="AF5" s="30">
        <v>0.2</v>
      </c>
      <c r="AG5" s="30">
        <v>0</v>
      </c>
      <c r="AH5" s="30"/>
      <c r="AI5" s="30"/>
    </row>
    <row r="6" spans="1:39" s="7" customFormat="1" ht="24.75" customHeight="1" x14ac:dyDescent="0.2">
      <c r="A6" s="21">
        <v>1</v>
      </c>
      <c r="B6" s="22">
        <v>46023</v>
      </c>
      <c r="C6" s="27"/>
      <c r="D6" s="23">
        <v>50400</v>
      </c>
      <c r="E6" s="23">
        <f>ROUND(VLOOKUP(B6,$AJ$13:$AK$37,2)*(D6),0)</f>
        <v>30240</v>
      </c>
      <c r="F6" s="14">
        <f>+IF(AND($AF$5=9%,D6*(9%)&lt;=1800),1800,IF(AND($AF$5=18%,D6*(18%)&lt;=3600),3600,IF(AND($AF$5=27%,D6*(27%)&lt;=5400),5400,D6*($AF$5))))</f>
        <v>10080</v>
      </c>
      <c r="G6" s="23">
        <v>120</v>
      </c>
      <c r="H6" s="23">
        <v>1350</v>
      </c>
      <c r="I6" s="23">
        <v>0</v>
      </c>
      <c r="J6" s="23">
        <f>SUM(D6:I6)</f>
        <v>92190</v>
      </c>
      <c r="K6" s="23">
        <v>200</v>
      </c>
      <c r="L6" s="23">
        <f t="shared" ref="L6" si="2">+D6</f>
        <v>50400</v>
      </c>
      <c r="M6" s="23">
        <f>ROUND(VLOOKUP(B6,$AH$13:$AI$37,2)*(L6),0)</f>
        <v>29232</v>
      </c>
      <c r="N6" s="14">
        <f>+IF(AND($AF$5=9%,L6*(9%)&lt;=1800),1800,IF(AND($AF$5=18%,L6*(18%)&lt;=3600),3600,IF(AND($AF$5=27%,L6*(27%)&lt;=5400),5400,L6*($AF$5))))</f>
        <v>10080</v>
      </c>
      <c r="O6" s="23">
        <f t="shared" ref="O6" si="3">+G6</f>
        <v>120</v>
      </c>
      <c r="P6" s="23">
        <f>+H6</f>
        <v>1350</v>
      </c>
      <c r="Q6" s="23">
        <f t="shared" ref="Q6" si="4">+I6</f>
        <v>0</v>
      </c>
      <c r="R6" s="23">
        <f>SUM(L6:Q6)</f>
        <v>91182</v>
      </c>
      <c r="S6" s="23">
        <v>200</v>
      </c>
      <c r="T6" s="23">
        <f t="shared" ref="T6" si="5">+D6-L6</f>
        <v>0</v>
      </c>
      <c r="U6" s="23">
        <f t="shared" ref="U6" si="6">+E6-M6</f>
        <v>1008</v>
      </c>
      <c r="V6" s="23">
        <f>+F6-N6</f>
        <v>0</v>
      </c>
      <c r="W6" s="23">
        <f t="shared" ref="W6" si="7">+G6-O6</f>
        <v>0</v>
      </c>
      <c r="X6" s="23">
        <f t="shared" ref="X6" si="8">+H6-P6</f>
        <v>0</v>
      </c>
      <c r="Y6" s="23">
        <f t="shared" ref="Y6" si="9">+I6-Q6</f>
        <v>0</v>
      </c>
      <c r="Z6" s="23">
        <f t="shared" ref="Z6" si="10">+J6-R6</f>
        <v>1008</v>
      </c>
      <c r="AA6" s="23">
        <f t="shared" ref="AA6" si="11">+K6-S6</f>
        <v>0</v>
      </c>
      <c r="AB6" s="24">
        <f>+Z6-AA6</f>
        <v>1008</v>
      </c>
      <c r="AC6" s="6"/>
      <c r="AD6" s="30"/>
      <c r="AE6" s="30"/>
      <c r="AF6" s="2"/>
      <c r="AG6" s="30">
        <v>0.1</v>
      </c>
      <c r="AH6" s="30"/>
      <c r="AI6"/>
    </row>
    <row r="7" spans="1:39" s="7" customFormat="1" ht="24.75" customHeight="1" x14ac:dyDescent="0.2">
      <c r="A7" s="21">
        <v>2</v>
      </c>
      <c r="B7" s="22">
        <v>46054</v>
      </c>
      <c r="C7" s="27"/>
      <c r="D7" s="23">
        <f>+D6</f>
        <v>50400</v>
      </c>
      <c r="E7" s="23">
        <f>ROUND(VLOOKUP(B7,$AJ$13:$AK$37,2)*(D7),0)</f>
        <v>30240</v>
      </c>
      <c r="F7" s="14">
        <f>+IF(AND($AF$5=9%,D7*(9%)&lt;=1800),1800,IF(AND($AF$5=18%,D7*(18%)&lt;=3600),3600,IF(AND($AF$5=27%,D7*(27%)&lt;=5400),5400,D7*($AF$5))))</f>
        <v>10080</v>
      </c>
      <c r="G7" s="23">
        <v>120</v>
      </c>
      <c r="H7" s="23">
        <f>+H6</f>
        <v>1350</v>
      </c>
      <c r="I7" s="23">
        <v>0</v>
      </c>
      <c r="J7" s="23">
        <f t="shared" ref="J7:J9" si="12">SUM(D7:I7)</f>
        <v>92190</v>
      </c>
      <c r="K7" s="23">
        <v>200</v>
      </c>
      <c r="L7" s="23">
        <f t="shared" ref="L7:L9" si="13">+D7</f>
        <v>50400</v>
      </c>
      <c r="M7" s="23">
        <f>ROUND(VLOOKUP(B7,$AH$13:$AI$37,2)*(L7),0)</f>
        <v>29232</v>
      </c>
      <c r="N7" s="14">
        <f>+IF(AND($AF$5=9%,L7*(9%)&lt;=1800),1800,IF(AND($AF$5=18%,L7*(18%)&lt;=3600),3600,IF(AND($AF$5=27%,L7*(27%)&lt;=5400),5400,L7*($AF$5))))</f>
        <v>10080</v>
      </c>
      <c r="O7" s="23">
        <f t="shared" ref="O7:O9" si="14">+G7</f>
        <v>120</v>
      </c>
      <c r="P7" s="23">
        <f t="shared" ref="P7:P9" si="15">+H7</f>
        <v>1350</v>
      </c>
      <c r="Q7" s="23">
        <f t="shared" ref="Q7:Q9" si="16">+I7</f>
        <v>0</v>
      </c>
      <c r="R7" s="23">
        <f t="shared" ref="R7:R9" si="17">SUM(L7:Q7)</f>
        <v>91182</v>
      </c>
      <c r="S7" s="23">
        <v>200</v>
      </c>
      <c r="T7" s="23">
        <f t="shared" ref="T7:T9" si="18">+D7-L7</f>
        <v>0</v>
      </c>
      <c r="U7" s="23">
        <f t="shared" ref="U7:U9" si="19">+E7-M7</f>
        <v>1008</v>
      </c>
      <c r="V7" s="23">
        <f>+F7-N7</f>
        <v>0</v>
      </c>
      <c r="W7" s="23">
        <f t="shared" ref="W7:W9" si="20">+G7-O7</f>
        <v>0</v>
      </c>
      <c r="X7" s="23">
        <f t="shared" ref="X7:X9" si="21">+H7-P7</f>
        <v>0</v>
      </c>
      <c r="Y7" s="23">
        <f t="shared" ref="Y7:Y9" si="22">+I7-Q7</f>
        <v>0</v>
      </c>
      <c r="Z7" s="23">
        <f t="shared" ref="Z7:Z9" si="23">+J7-R7</f>
        <v>1008</v>
      </c>
      <c r="AA7" s="23">
        <f t="shared" ref="AA7:AA9" si="24">+K7-S7</f>
        <v>0</v>
      </c>
      <c r="AB7" s="24">
        <f t="shared" ref="AB7:AB9" si="25">+Z7-AA7</f>
        <v>1008</v>
      </c>
      <c r="AC7" s="2"/>
      <c r="AD7" s="30"/>
      <c r="AE7" s="30"/>
      <c r="AF7" s="2"/>
      <c r="AG7" s="30">
        <v>0.2</v>
      </c>
      <c r="AH7" s="30"/>
      <c r="AI7"/>
    </row>
    <row r="8" spans="1:39" s="7" customFormat="1" ht="24.75" customHeight="1" x14ac:dyDescent="0.2">
      <c r="A8" s="21">
        <v>3</v>
      </c>
      <c r="B8" s="22">
        <v>46082</v>
      </c>
      <c r="C8" s="27"/>
      <c r="D8" s="23">
        <f t="shared" ref="D8:D11" si="26">+D7</f>
        <v>50400</v>
      </c>
      <c r="E8" s="23">
        <f>ROUND(VLOOKUP(B8,$AJ$13:$AK$37,2)*(D8),0)</f>
        <v>30240</v>
      </c>
      <c r="F8" s="14">
        <f t="shared" ref="F8:F9" si="27">+IF(AND($AF$5=9%,D8*(9%)&lt;=1800),1800,IF(AND($AF$5=18%,D8*(18%)&lt;=3600),3600,IF(AND($AF$5=27%,D8*(27%)&lt;=5400),5400,D8*($AF$5))))</f>
        <v>10080</v>
      </c>
      <c r="G8" s="23">
        <v>120</v>
      </c>
      <c r="H8" s="23">
        <f t="shared" ref="H8:H12" si="28">+H7</f>
        <v>1350</v>
      </c>
      <c r="I8" s="23">
        <v>0</v>
      </c>
      <c r="J8" s="23">
        <f t="shared" si="12"/>
        <v>92190</v>
      </c>
      <c r="K8" s="23">
        <v>200</v>
      </c>
      <c r="L8" s="23">
        <f t="shared" si="13"/>
        <v>50400</v>
      </c>
      <c r="M8" s="23">
        <f>ROUND(VLOOKUP(B8,$AH$13:$AI$37,2)*(L8),0)</f>
        <v>29232</v>
      </c>
      <c r="N8" s="14">
        <f t="shared" ref="N8:N9" si="29">+IF(AND($AF$5=9%,L8*(9%)&lt;=1800),1800,IF(AND($AF$5=18%,L8*(18%)&lt;=3600),3600,IF(AND($AF$5=27%,L8*(27%)&lt;=5400),5400,L8*($AF$5))))</f>
        <v>10080</v>
      </c>
      <c r="O8" s="23">
        <f t="shared" si="14"/>
        <v>120</v>
      </c>
      <c r="P8" s="23">
        <f t="shared" si="15"/>
        <v>1350</v>
      </c>
      <c r="Q8" s="23">
        <f t="shared" si="16"/>
        <v>0</v>
      </c>
      <c r="R8" s="23">
        <f t="shared" si="17"/>
        <v>91182</v>
      </c>
      <c r="S8" s="23">
        <v>200</v>
      </c>
      <c r="T8" s="23">
        <f t="shared" si="18"/>
        <v>0</v>
      </c>
      <c r="U8" s="23">
        <f t="shared" si="19"/>
        <v>1008</v>
      </c>
      <c r="V8" s="23">
        <f t="shared" ref="V8:V9" si="30">+F8-N8</f>
        <v>0</v>
      </c>
      <c r="W8" s="23">
        <f t="shared" si="20"/>
        <v>0</v>
      </c>
      <c r="X8" s="23">
        <f t="shared" si="21"/>
        <v>0</v>
      </c>
      <c r="Y8" s="23">
        <f t="shared" si="22"/>
        <v>0</v>
      </c>
      <c r="Z8" s="23">
        <f t="shared" si="23"/>
        <v>1008</v>
      </c>
      <c r="AA8" s="23">
        <f t="shared" si="24"/>
        <v>0</v>
      </c>
      <c r="AB8" s="24">
        <f t="shared" si="25"/>
        <v>1008</v>
      </c>
      <c r="AC8" s="2"/>
      <c r="AD8" s="30"/>
      <c r="AE8" s="30"/>
      <c r="AF8" s="2"/>
      <c r="AG8" s="30">
        <v>0.3</v>
      </c>
      <c r="AH8" s="30"/>
      <c r="AI8"/>
    </row>
    <row r="9" spans="1:39" s="7" customFormat="1" ht="24.75" customHeight="1" x14ac:dyDescent="0.2">
      <c r="A9" s="21">
        <v>4</v>
      </c>
      <c r="B9" s="22">
        <v>46113</v>
      </c>
      <c r="C9" s="27"/>
      <c r="D9" s="23">
        <f t="shared" si="26"/>
        <v>50400</v>
      </c>
      <c r="E9" s="23">
        <f>ROUND(VLOOKUP(B9,$AJ$13:$AK$37,2)*(D9),0)</f>
        <v>30240</v>
      </c>
      <c r="F9" s="14">
        <f t="shared" si="27"/>
        <v>10080</v>
      </c>
      <c r="G9" s="23">
        <v>120</v>
      </c>
      <c r="H9" s="23">
        <f t="shared" si="28"/>
        <v>1350</v>
      </c>
      <c r="I9" s="23">
        <v>0</v>
      </c>
      <c r="J9" s="23">
        <f t="shared" si="12"/>
        <v>92190</v>
      </c>
      <c r="K9" s="23">
        <v>200</v>
      </c>
      <c r="L9" s="23">
        <f t="shared" si="13"/>
        <v>50400</v>
      </c>
      <c r="M9" s="23">
        <f>ROUND(VLOOKUP(B9,$AH$13:$AI$37,2)*(L9),0)</f>
        <v>29232</v>
      </c>
      <c r="N9" s="14">
        <f t="shared" si="29"/>
        <v>10080</v>
      </c>
      <c r="O9" s="23">
        <f t="shared" si="14"/>
        <v>120</v>
      </c>
      <c r="P9" s="23">
        <f t="shared" si="15"/>
        <v>1350</v>
      </c>
      <c r="Q9" s="23">
        <f t="shared" si="16"/>
        <v>0</v>
      </c>
      <c r="R9" s="23">
        <f t="shared" si="17"/>
        <v>91182</v>
      </c>
      <c r="S9" s="23">
        <v>200</v>
      </c>
      <c r="T9" s="23">
        <f t="shared" si="18"/>
        <v>0</v>
      </c>
      <c r="U9" s="23">
        <f t="shared" si="19"/>
        <v>1008</v>
      </c>
      <c r="V9" s="23">
        <f t="shared" si="30"/>
        <v>0</v>
      </c>
      <c r="W9" s="23">
        <f t="shared" si="20"/>
        <v>0</v>
      </c>
      <c r="X9" s="23">
        <f t="shared" si="21"/>
        <v>0</v>
      </c>
      <c r="Y9" s="23">
        <f t="shared" si="22"/>
        <v>0</v>
      </c>
      <c r="Z9" s="23">
        <f t="shared" si="23"/>
        <v>1008</v>
      </c>
      <c r="AA9" s="23">
        <f t="shared" si="24"/>
        <v>0</v>
      </c>
      <c r="AB9" s="24">
        <f t="shared" si="25"/>
        <v>1008</v>
      </c>
      <c r="AC9" s="6"/>
      <c r="AD9" s="2"/>
      <c r="AE9" s="2"/>
      <c r="AF9" s="2"/>
      <c r="AG9" s="30"/>
      <c r="AH9" s="30"/>
      <c r="AI9"/>
    </row>
    <row r="10" spans="1:39" s="7" customFormat="1" ht="24.75" customHeight="1" x14ac:dyDescent="0.2">
      <c r="A10" s="21">
        <v>5</v>
      </c>
      <c r="B10" s="22">
        <v>46143</v>
      </c>
      <c r="C10" s="27"/>
      <c r="D10" s="23">
        <f t="shared" si="26"/>
        <v>50400</v>
      </c>
      <c r="E10" s="23">
        <f>ROUND(VLOOKUP(B10,$AJ$13:$AK$37,2)*(D10),0)</f>
        <v>30240</v>
      </c>
      <c r="F10" s="14">
        <f t="shared" ref="F10:F12" si="31">+IF(AND($AF$5=9%,D10*(9%)&lt;=1800),1800,IF(AND($AF$5=18%,D10*(18%)&lt;=3600),3600,IF(AND($AF$5=27%,D10*(27%)&lt;=5400),5400,D10*($AF$5))))</f>
        <v>10080</v>
      </c>
      <c r="G10" s="23">
        <v>120</v>
      </c>
      <c r="H10" s="23">
        <f t="shared" si="28"/>
        <v>1350</v>
      </c>
      <c r="I10" s="23">
        <v>0</v>
      </c>
      <c r="J10" s="23">
        <f t="shared" ref="J10:J12" si="32">SUM(D10:I10)</f>
        <v>92190</v>
      </c>
      <c r="K10" s="23">
        <v>200</v>
      </c>
      <c r="L10" s="23">
        <f t="shared" ref="L10:L12" si="33">+D10</f>
        <v>50400</v>
      </c>
      <c r="M10" s="23">
        <f>ROUND(VLOOKUP(B10,$AH$13:$AI$37,2)*(L10),0)</f>
        <v>29232</v>
      </c>
      <c r="N10" s="14">
        <f t="shared" ref="N10:N12" si="34">+IF(AND($AF$5=9%,L10*(9%)&lt;=1800),1800,IF(AND($AF$5=18%,L10*(18%)&lt;=3600),3600,IF(AND($AF$5=27%,L10*(27%)&lt;=5400),5400,L10*($AF$5))))</f>
        <v>10080</v>
      </c>
      <c r="O10" s="23">
        <f t="shared" ref="O10:O12" si="35">+G10</f>
        <v>120</v>
      </c>
      <c r="P10" s="23">
        <f t="shared" ref="P10:P12" si="36">+H10</f>
        <v>1350</v>
      </c>
      <c r="Q10" s="23">
        <f t="shared" ref="Q10:Q12" si="37">+I10</f>
        <v>0</v>
      </c>
      <c r="R10" s="23">
        <f t="shared" ref="R10:R12" si="38">SUM(L10:Q10)</f>
        <v>91182</v>
      </c>
      <c r="S10" s="23">
        <v>200</v>
      </c>
      <c r="T10" s="23">
        <f t="shared" ref="T10:T12" si="39">+D10-L10</f>
        <v>0</v>
      </c>
      <c r="U10" s="23">
        <f t="shared" ref="U10:U12" si="40">+E10-M10</f>
        <v>1008</v>
      </c>
      <c r="V10" s="23">
        <f t="shared" ref="V10:V12" si="41">+F10-N10</f>
        <v>0</v>
      </c>
      <c r="W10" s="23">
        <f t="shared" ref="W10:W12" si="42">+G10-O10</f>
        <v>0</v>
      </c>
      <c r="X10" s="23">
        <f t="shared" ref="X10:X12" si="43">+H10-P10</f>
        <v>0</v>
      </c>
      <c r="Y10" s="23">
        <f t="shared" ref="Y10:Y12" si="44">+I10-Q10</f>
        <v>0</v>
      </c>
      <c r="Z10" s="23">
        <f t="shared" ref="Z10:Z12" si="45">+J10-R10</f>
        <v>1008</v>
      </c>
      <c r="AA10" s="23">
        <f t="shared" ref="AA10:AA12" si="46">+K10-S10</f>
        <v>0</v>
      </c>
      <c r="AB10" s="24">
        <f t="shared" ref="AB10:AB12" si="47">+Z10-AA10</f>
        <v>1008</v>
      </c>
      <c r="AC10" s="2"/>
      <c r="AD10" s="8"/>
      <c r="AE10" s="8"/>
      <c r="AF10" s="2"/>
      <c r="AG10" s="30"/>
      <c r="AH10" s="30"/>
      <c r="AI10"/>
    </row>
    <row r="11" spans="1:39" s="7" customFormat="1" ht="24.75" customHeight="1" x14ac:dyDescent="0.2">
      <c r="A11" s="21">
        <v>6</v>
      </c>
      <c r="B11" s="22">
        <v>46174</v>
      </c>
      <c r="C11" s="27"/>
      <c r="D11" s="23">
        <f t="shared" si="26"/>
        <v>50400</v>
      </c>
      <c r="E11" s="23">
        <f>ROUND(VLOOKUP(B11,$AJ$13:$AK$37,2)*(D11),0)</f>
        <v>30240</v>
      </c>
      <c r="F11" s="14">
        <f t="shared" si="31"/>
        <v>10080</v>
      </c>
      <c r="G11" s="23">
        <v>120</v>
      </c>
      <c r="H11" s="23">
        <f t="shared" si="28"/>
        <v>1350</v>
      </c>
      <c r="I11" s="23">
        <v>0</v>
      </c>
      <c r="J11" s="23">
        <f t="shared" si="32"/>
        <v>92190</v>
      </c>
      <c r="K11" s="23">
        <v>200</v>
      </c>
      <c r="L11" s="23">
        <f t="shared" si="33"/>
        <v>50400</v>
      </c>
      <c r="M11" s="23">
        <f>ROUND(VLOOKUP(B11,$AH$13:$AI$37,2)*(L11),0)</f>
        <v>29232</v>
      </c>
      <c r="N11" s="14">
        <f t="shared" si="34"/>
        <v>10080</v>
      </c>
      <c r="O11" s="23">
        <f t="shared" si="35"/>
        <v>120</v>
      </c>
      <c r="P11" s="23">
        <f t="shared" si="36"/>
        <v>1350</v>
      </c>
      <c r="Q11" s="23">
        <f t="shared" si="37"/>
        <v>0</v>
      </c>
      <c r="R11" s="23">
        <f t="shared" si="38"/>
        <v>91182</v>
      </c>
      <c r="S11" s="23">
        <v>200</v>
      </c>
      <c r="T11" s="23">
        <f t="shared" si="39"/>
        <v>0</v>
      </c>
      <c r="U11" s="23">
        <f t="shared" si="40"/>
        <v>1008</v>
      </c>
      <c r="V11" s="23">
        <f t="shared" si="41"/>
        <v>0</v>
      </c>
      <c r="W11" s="23">
        <f t="shared" si="42"/>
        <v>0</v>
      </c>
      <c r="X11" s="23">
        <f t="shared" si="43"/>
        <v>0</v>
      </c>
      <c r="Y11" s="23">
        <f t="shared" si="44"/>
        <v>0</v>
      </c>
      <c r="Z11" s="23">
        <f t="shared" si="45"/>
        <v>1008</v>
      </c>
      <c r="AA11" s="23">
        <f t="shared" si="46"/>
        <v>0</v>
      </c>
      <c r="AB11" s="24">
        <f t="shared" si="47"/>
        <v>1008</v>
      </c>
      <c r="AC11" s="2"/>
      <c r="AD11" s="8"/>
      <c r="AE11" s="8"/>
      <c r="AF11" s="2"/>
      <c r="AG11" s="30"/>
      <c r="AH11" s="30"/>
      <c r="AI11"/>
    </row>
    <row r="12" spans="1:39" s="7" customFormat="1" ht="24.75" customHeight="1" thickBot="1" x14ac:dyDescent="0.25">
      <c r="A12" s="21">
        <v>7</v>
      </c>
      <c r="B12" s="22">
        <v>46204</v>
      </c>
      <c r="C12" s="27"/>
      <c r="D12" s="54">
        <f>+IF(B5=DATE(2026,7,1), IF(CEILING(D11*3%,100)-ROUND(D11*3%,0)&lt;=50, CEILING(D11*3%,100), CEILING(D11*3%,100)-100)+D11, IF(B5=DATE(2026,1,1), D11, 0))</f>
        <v>51900</v>
      </c>
      <c r="E12" s="23">
        <f>ROUND(VLOOKUP(B12,$AJ$13:$AK$37,2)*(D12),0)</f>
        <v>31140</v>
      </c>
      <c r="F12" s="14">
        <f t="shared" si="31"/>
        <v>10380</v>
      </c>
      <c r="G12" s="23">
        <v>120</v>
      </c>
      <c r="H12" s="23">
        <f t="shared" si="28"/>
        <v>1350</v>
      </c>
      <c r="I12" s="23">
        <v>0</v>
      </c>
      <c r="J12" s="23">
        <f t="shared" si="32"/>
        <v>94890</v>
      </c>
      <c r="K12" s="23">
        <v>200</v>
      </c>
      <c r="L12" s="23">
        <f t="shared" si="33"/>
        <v>51900</v>
      </c>
      <c r="M12" s="23">
        <f>ROUND(VLOOKUP(B12,$AH$13:$AI$37,2)*(L12),0)</f>
        <v>30102</v>
      </c>
      <c r="N12" s="14">
        <f t="shared" si="34"/>
        <v>10380</v>
      </c>
      <c r="O12" s="23">
        <f t="shared" si="35"/>
        <v>120</v>
      </c>
      <c r="P12" s="23">
        <f t="shared" si="36"/>
        <v>1350</v>
      </c>
      <c r="Q12" s="23">
        <f t="shared" si="37"/>
        <v>0</v>
      </c>
      <c r="R12" s="23">
        <f t="shared" si="38"/>
        <v>93852</v>
      </c>
      <c r="S12" s="23">
        <v>200</v>
      </c>
      <c r="T12" s="23">
        <f t="shared" si="39"/>
        <v>0</v>
      </c>
      <c r="U12" s="23">
        <f t="shared" si="40"/>
        <v>1038</v>
      </c>
      <c r="V12" s="23">
        <f t="shared" si="41"/>
        <v>0</v>
      </c>
      <c r="W12" s="23">
        <f t="shared" si="42"/>
        <v>0</v>
      </c>
      <c r="X12" s="23">
        <f t="shared" si="43"/>
        <v>0</v>
      </c>
      <c r="Y12" s="23">
        <f t="shared" si="44"/>
        <v>0</v>
      </c>
      <c r="Z12" s="23">
        <f t="shared" si="45"/>
        <v>1038</v>
      </c>
      <c r="AA12" s="23">
        <f t="shared" si="46"/>
        <v>0</v>
      </c>
      <c r="AB12" s="24">
        <f t="shared" si="47"/>
        <v>1038</v>
      </c>
      <c r="AC12" s="2"/>
      <c r="AD12" s="8"/>
      <c r="AE12" s="8"/>
      <c r="AF12" s="2"/>
      <c r="AG12" s="30"/>
      <c r="AH12" s="30"/>
      <c r="AI12" s="2"/>
    </row>
    <row r="13" spans="1:39" s="7" customFormat="1" ht="28.5" customHeight="1" thickBot="1" x14ac:dyDescent="0.25">
      <c r="A13" s="63" t="s">
        <v>1</v>
      </c>
      <c r="B13" s="64"/>
      <c r="C13" s="65"/>
      <c r="D13" s="36">
        <f t="shared" ref="D13:AB13" si="48">SUM(D6:D12)</f>
        <v>354300</v>
      </c>
      <c r="E13" s="36">
        <f t="shared" si="48"/>
        <v>212580</v>
      </c>
      <c r="F13" s="36">
        <f t="shared" si="48"/>
        <v>70860</v>
      </c>
      <c r="G13" s="36">
        <f t="shared" si="48"/>
        <v>840</v>
      </c>
      <c r="H13" s="36">
        <f t="shared" si="48"/>
        <v>9450</v>
      </c>
      <c r="I13" s="36">
        <f t="shared" si="48"/>
        <v>0</v>
      </c>
      <c r="J13" s="36">
        <f t="shared" si="48"/>
        <v>648030</v>
      </c>
      <c r="K13" s="36">
        <f t="shared" si="48"/>
        <v>1400</v>
      </c>
      <c r="L13" s="36">
        <f t="shared" si="48"/>
        <v>354300</v>
      </c>
      <c r="M13" s="36">
        <f t="shared" si="48"/>
        <v>205494</v>
      </c>
      <c r="N13" s="36">
        <f t="shared" si="48"/>
        <v>70860</v>
      </c>
      <c r="O13" s="36">
        <f t="shared" si="48"/>
        <v>840</v>
      </c>
      <c r="P13" s="36">
        <f t="shared" si="48"/>
        <v>9450</v>
      </c>
      <c r="Q13" s="36">
        <f t="shared" si="48"/>
        <v>0</v>
      </c>
      <c r="R13" s="36">
        <f t="shared" si="48"/>
        <v>640944</v>
      </c>
      <c r="S13" s="36">
        <f t="shared" si="48"/>
        <v>1400</v>
      </c>
      <c r="T13" s="36">
        <f t="shared" si="48"/>
        <v>0</v>
      </c>
      <c r="U13" s="36">
        <f t="shared" si="48"/>
        <v>7086</v>
      </c>
      <c r="V13" s="36">
        <f t="shared" si="48"/>
        <v>0</v>
      </c>
      <c r="W13" s="36">
        <f t="shared" si="48"/>
        <v>0</v>
      </c>
      <c r="X13" s="36">
        <f t="shared" si="48"/>
        <v>0</v>
      </c>
      <c r="Y13" s="36">
        <f t="shared" si="48"/>
        <v>0</v>
      </c>
      <c r="Z13" s="36">
        <f t="shared" si="48"/>
        <v>7086</v>
      </c>
      <c r="AA13" s="36">
        <f t="shared" si="48"/>
        <v>0</v>
      </c>
      <c r="AB13" s="39">
        <f t="shared" si="48"/>
        <v>7086</v>
      </c>
      <c r="AC13" s="2"/>
      <c r="AD13" s="8"/>
      <c r="AE13" s="8"/>
      <c r="AF13" s="9"/>
      <c r="AG13" s="9"/>
      <c r="AH13" s="11"/>
      <c r="AI13" s="12"/>
      <c r="AJ13" s="11"/>
      <c r="AK13" s="12"/>
    </row>
    <row r="14" spans="1:39" s="7" customFormat="1" ht="11.25" customHeight="1" thickBot="1" x14ac:dyDescent="0.25">
      <c r="A14" s="56"/>
      <c r="B14" s="56"/>
      <c r="C14" s="56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57"/>
      <c r="AC14" s="2"/>
      <c r="AD14" s="8"/>
      <c r="AE14" s="8"/>
      <c r="AF14" s="9"/>
      <c r="AG14" s="9"/>
      <c r="AH14" s="11">
        <v>44743</v>
      </c>
      <c r="AI14" s="13">
        <v>0.34</v>
      </c>
      <c r="AJ14" s="11">
        <v>44743</v>
      </c>
      <c r="AK14" s="12">
        <v>0.38</v>
      </c>
      <c r="AM14" s="22">
        <v>46023</v>
      </c>
    </row>
    <row r="15" spans="1:39" s="7" customFormat="1" ht="21" customHeight="1" x14ac:dyDescent="0.2">
      <c r="A15" s="51">
        <v>2</v>
      </c>
      <c r="B15" s="50">
        <v>46204</v>
      </c>
      <c r="C15" s="52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2"/>
      <c r="AC15" s="2"/>
      <c r="AD15" s="8"/>
      <c r="AE15" s="8"/>
      <c r="AF15" s="9"/>
      <c r="AG15" s="9"/>
      <c r="AH15" s="11">
        <v>44927</v>
      </c>
      <c r="AI15" s="13">
        <v>0.38</v>
      </c>
      <c r="AJ15" s="11">
        <v>44927</v>
      </c>
      <c r="AK15" s="12">
        <v>0.42</v>
      </c>
      <c r="AM15" s="22">
        <v>46204</v>
      </c>
    </row>
    <row r="16" spans="1:39" s="7" customFormat="1" ht="24.75" customHeight="1" x14ac:dyDescent="0.2">
      <c r="A16" s="21">
        <v>1</v>
      </c>
      <c r="B16" s="22">
        <v>46023</v>
      </c>
      <c r="C16" s="27"/>
      <c r="D16" s="23">
        <v>50400</v>
      </c>
      <c r="E16" s="23">
        <f>ROUND(VLOOKUP(B16,$AJ$13:$AK$37,2)*(D16),0)</f>
        <v>30240</v>
      </c>
      <c r="F16" s="14">
        <f>+IF(AND($AF$5=9%,D16*(9%)&lt;=1800),1800,IF(AND($AF$5=18%,D16*(18%)&lt;=3600),3600,IF(AND($AF$5=27%,D16*(27%)&lt;=5400),5400,D16*($AF$5))))</f>
        <v>10080</v>
      </c>
      <c r="G16" s="23">
        <v>120</v>
      </c>
      <c r="H16" s="23">
        <v>1350</v>
      </c>
      <c r="I16" s="23">
        <v>0</v>
      </c>
      <c r="J16" s="23">
        <f>SUM(D16:I16)</f>
        <v>92190</v>
      </c>
      <c r="K16" s="23">
        <v>200</v>
      </c>
      <c r="L16" s="23">
        <f t="shared" ref="L16:L22" si="49">+D16</f>
        <v>50400</v>
      </c>
      <c r="M16" s="23">
        <f>ROUND(VLOOKUP(B16,$AH$13:$AI$37,2)*(L16),0)</f>
        <v>29232</v>
      </c>
      <c r="N16" s="14">
        <f>+IF(AND($AF$5=9%,L16*(9%)&lt;=1800),1800,IF(AND($AF$5=18%,L16*(18%)&lt;=3600),3600,IF(AND($AF$5=27%,L16*(27%)&lt;=5400),5400,L16*($AF$5))))</f>
        <v>10080</v>
      </c>
      <c r="O16" s="23">
        <f t="shared" ref="O16:O22" si="50">+G16</f>
        <v>120</v>
      </c>
      <c r="P16" s="23">
        <f>+H16</f>
        <v>1350</v>
      </c>
      <c r="Q16" s="23">
        <f t="shared" ref="Q16:Q22" si="51">+I16</f>
        <v>0</v>
      </c>
      <c r="R16" s="23">
        <f>SUM(L16:Q16)</f>
        <v>91182</v>
      </c>
      <c r="S16" s="23">
        <v>200</v>
      </c>
      <c r="T16" s="23">
        <f t="shared" ref="T16:T22" si="52">+D16-L16</f>
        <v>0</v>
      </c>
      <c r="U16" s="23">
        <f t="shared" ref="U16:U22" si="53">+E16-M16</f>
        <v>1008</v>
      </c>
      <c r="V16" s="23">
        <f>+F16-N16</f>
        <v>0</v>
      </c>
      <c r="W16" s="23">
        <f t="shared" ref="W16:W22" si="54">+G16-O16</f>
        <v>0</v>
      </c>
      <c r="X16" s="23">
        <f t="shared" ref="X16:X22" si="55">+H16-P16</f>
        <v>0</v>
      </c>
      <c r="Y16" s="23">
        <f t="shared" ref="Y16:Y22" si="56">+I16-Q16</f>
        <v>0</v>
      </c>
      <c r="Z16" s="23">
        <f t="shared" ref="Z16:Z22" si="57">+J16-R16</f>
        <v>1008</v>
      </c>
      <c r="AA16" s="23">
        <f t="shared" ref="AA16:AA22" si="58">+K16-S16</f>
        <v>0</v>
      </c>
      <c r="AB16" s="24">
        <f>+Z16-AA16</f>
        <v>1008</v>
      </c>
      <c r="AC16" s="2"/>
      <c r="AD16" s="8"/>
      <c r="AE16" s="8"/>
      <c r="AF16" s="9"/>
      <c r="AG16" s="9"/>
      <c r="AH16" s="11">
        <v>45108</v>
      </c>
      <c r="AI16" s="13">
        <v>0.42</v>
      </c>
      <c r="AJ16" s="11">
        <v>45108</v>
      </c>
      <c r="AK16" s="12">
        <v>0.46</v>
      </c>
    </row>
    <row r="17" spans="1:37" s="7" customFormat="1" ht="24.75" customHeight="1" x14ac:dyDescent="0.2">
      <c r="A17" s="21">
        <v>2</v>
      </c>
      <c r="B17" s="22">
        <v>46054</v>
      </c>
      <c r="C17" s="27"/>
      <c r="D17" s="23">
        <f>+D16</f>
        <v>50400</v>
      </c>
      <c r="E17" s="23">
        <f>ROUND(VLOOKUP(B17,$AJ$13:$AK$37,2)*(D17),0)</f>
        <v>30240</v>
      </c>
      <c r="F17" s="14">
        <f>+IF(AND($AF$5=9%,D17*(9%)&lt;=1800),1800,IF(AND($AF$5=18%,D17*(18%)&lt;=3600),3600,IF(AND($AF$5=27%,D17*(27%)&lt;=5400),5400,D17*($AF$5))))</f>
        <v>10080</v>
      </c>
      <c r="G17" s="23">
        <v>120</v>
      </c>
      <c r="H17" s="23">
        <f>+H16</f>
        <v>1350</v>
      </c>
      <c r="I17" s="23">
        <v>0</v>
      </c>
      <c r="J17" s="23">
        <f t="shared" ref="J17:J22" si="59">SUM(D17:I17)</f>
        <v>92190</v>
      </c>
      <c r="K17" s="23">
        <v>200</v>
      </c>
      <c r="L17" s="23">
        <f t="shared" si="49"/>
        <v>50400</v>
      </c>
      <c r="M17" s="23">
        <f>ROUND(VLOOKUP(B17,$AH$13:$AI$37,2)*(L17),0)</f>
        <v>29232</v>
      </c>
      <c r="N17" s="14">
        <f>+IF(AND($AF$5=9%,L17*(9%)&lt;=1800),1800,IF(AND($AF$5=18%,L17*(18%)&lt;=3600),3600,IF(AND($AF$5=27%,L17*(27%)&lt;=5400),5400,L17*($AF$5))))</f>
        <v>10080</v>
      </c>
      <c r="O17" s="23">
        <f t="shared" si="50"/>
        <v>120</v>
      </c>
      <c r="P17" s="23">
        <f t="shared" ref="P17:P22" si="60">+H17</f>
        <v>1350</v>
      </c>
      <c r="Q17" s="23">
        <f t="shared" si="51"/>
        <v>0</v>
      </c>
      <c r="R17" s="23">
        <f t="shared" ref="R17:R22" si="61">SUM(L17:Q17)</f>
        <v>91182</v>
      </c>
      <c r="S17" s="23">
        <v>200</v>
      </c>
      <c r="T17" s="23">
        <f t="shared" si="52"/>
        <v>0</v>
      </c>
      <c r="U17" s="23">
        <f t="shared" si="53"/>
        <v>1008</v>
      </c>
      <c r="V17" s="23">
        <f>+F17-N17</f>
        <v>0</v>
      </c>
      <c r="W17" s="23">
        <f t="shared" si="54"/>
        <v>0</v>
      </c>
      <c r="X17" s="23">
        <f t="shared" si="55"/>
        <v>0</v>
      </c>
      <c r="Y17" s="23">
        <f t="shared" si="56"/>
        <v>0</v>
      </c>
      <c r="Z17" s="23">
        <f t="shared" si="57"/>
        <v>1008</v>
      </c>
      <c r="AA17" s="23">
        <f t="shared" si="58"/>
        <v>0</v>
      </c>
      <c r="AB17" s="24">
        <f t="shared" ref="AB17:AB22" si="62">+Z17-AA17</f>
        <v>1008</v>
      </c>
      <c r="AC17" s="2"/>
      <c r="AD17" s="8"/>
      <c r="AE17" s="8"/>
      <c r="AF17" s="9"/>
      <c r="AG17" s="9"/>
      <c r="AH17" s="11">
        <v>45292</v>
      </c>
      <c r="AI17" s="13">
        <v>0.46</v>
      </c>
      <c r="AJ17" s="11">
        <v>45292</v>
      </c>
      <c r="AK17" s="12">
        <v>0.5</v>
      </c>
    </row>
    <row r="18" spans="1:37" s="7" customFormat="1" ht="24.75" customHeight="1" x14ac:dyDescent="0.2">
      <c r="A18" s="21">
        <v>3</v>
      </c>
      <c r="B18" s="22">
        <v>46082</v>
      </c>
      <c r="C18" s="27"/>
      <c r="D18" s="23">
        <f t="shared" ref="D18:D21" si="63">+D17</f>
        <v>50400</v>
      </c>
      <c r="E18" s="23">
        <f>ROUND(VLOOKUP(B18,$AJ$13:$AK$37,2)*(D18),0)</f>
        <v>30240</v>
      </c>
      <c r="F18" s="14">
        <f t="shared" ref="F18:F22" si="64">+IF(AND($AF$5=9%,D18*(9%)&lt;=1800),1800,IF(AND($AF$5=18%,D18*(18%)&lt;=3600),3600,IF(AND($AF$5=27%,D18*(27%)&lt;=5400),5400,D18*($AF$5))))</f>
        <v>10080</v>
      </c>
      <c r="G18" s="23">
        <v>120</v>
      </c>
      <c r="H18" s="23">
        <f t="shared" ref="H18:H22" si="65">+H17</f>
        <v>1350</v>
      </c>
      <c r="I18" s="23">
        <v>0</v>
      </c>
      <c r="J18" s="23">
        <f t="shared" si="59"/>
        <v>92190</v>
      </c>
      <c r="K18" s="23">
        <v>200</v>
      </c>
      <c r="L18" s="23">
        <f t="shared" si="49"/>
        <v>50400</v>
      </c>
      <c r="M18" s="23">
        <f>ROUND(VLOOKUP(B18,$AH$13:$AI$37,2)*(L18),0)</f>
        <v>29232</v>
      </c>
      <c r="N18" s="14">
        <f t="shared" ref="N18:N22" si="66">+IF(AND($AF$5=9%,L18*(9%)&lt;=1800),1800,IF(AND($AF$5=18%,L18*(18%)&lt;=3600),3600,IF(AND($AF$5=27%,L18*(27%)&lt;=5400),5400,L18*($AF$5))))</f>
        <v>10080</v>
      </c>
      <c r="O18" s="23">
        <f t="shared" si="50"/>
        <v>120</v>
      </c>
      <c r="P18" s="23">
        <f t="shared" si="60"/>
        <v>1350</v>
      </c>
      <c r="Q18" s="23">
        <f t="shared" si="51"/>
        <v>0</v>
      </c>
      <c r="R18" s="23">
        <f t="shared" si="61"/>
        <v>91182</v>
      </c>
      <c r="S18" s="23">
        <v>200</v>
      </c>
      <c r="T18" s="23">
        <f t="shared" si="52"/>
        <v>0</v>
      </c>
      <c r="U18" s="23">
        <f t="shared" si="53"/>
        <v>1008</v>
      </c>
      <c r="V18" s="23">
        <f t="shared" ref="V18:V22" si="67">+F18-N18</f>
        <v>0</v>
      </c>
      <c r="W18" s="23">
        <f t="shared" si="54"/>
        <v>0</v>
      </c>
      <c r="X18" s="23">
        <f t="shared" si="55"/>
        <v>0</v>
      </c>
      <c r="Y18" s="23">
        <f t="shared" si="56"/>
        <v>0</v>
      </c>
      <c r="Z18" s="23">
        <f t="shared" si="57"/>
        <v>1008</v>
      </c>
      <c r="AA18" s="23">
        <f t="shared" si="58"/>
        <v>0</v>
      </c>
      <c r="AB18" s="24">
        <f t="shared" si="62"/>
        <v>1008</v>
      </c>
      <c r="AC18" s="2"/>
      <c r="AD18" s="8"/>
      <c r="AE18" s="8"/>
      <c r="AF18" s="9"/>
      <c r="AG18" s="9"/>
      <c r="AH18" s="11">
        <v>45474</v>
      </c>
      <c r="AI18" s="13">
        <v>0.5</v>
      </c>
      <c r="AJ18" s="11">
        <v>45474</v>
      </c>
      <c r="AK18" s="12">
        <v>0.53</v>
      </c>
    </row>
    <row r="19" spans="1:37" s="7" customFormat="1" ht="24.75" customHeight="1" x14ac:dyDescent="0.2">
      <c r="A19" s="21">
        <v>4</v>
      </c>
      <c r="B19" s="22">
        <v>46113</v>
      </c>
      <c r="C19" s="27"/>
      <c r="D19" s="23">
        <f t="shared" si="63"/>
        <v>50400</v>
      </c>
      <c r="E19" s="23">
        <f>ROUND(VLOOKUP(B19,$AJ$13:$AK$37,2)*(D19),0)</f>
        <v>30240</v>
      </c>
      <c r="F19" s="14">
        <f t="shared" si="64"/>
        <v>10080</v>
      </c>
      <c r="G19" s="23">
        <v>120</v>
      </c>
      <c r="H19" s="23">
        <f t="shared" si="65"/>
        <v>1350</v>
      </c>
      <c r="I19" s="23">
        <v>0</v>
      </c>
      <c r="J19" s="23">
        <f t="shared" si="59"/>
        <v>92190</v>
      </c>
      <c r="K19" s="23">
        <v>200</v>
      </c>
      <c r="L19" s="23">
        <f t="shared" si="49"/>
        <v>50400</v>
      </c>
      <c r="M19" s="23">
        <f>ROUND(VLOOKUP(B19,$AH$13:$AI$37,2)*(L19),0)</f>
        <v>29232</v>
      </c>
      <c r="N19" s="14">
        <f t="shared" si="66"/>
        <v>10080</v>
      </c>
      <c r="O19" s="23">
        <f t="shared" si="50"/>
        <v>120</v>
      </c>
      <c r="P19" s="23">
        <f t="shared" si="60"/>
        <v>1350</v>
      </c>
      <c r="Q19" s="23">
        <f t="shared" si="51"/>
        <v>0</v>
      </c>
      <c r="R19" s="23">
        <f t="shared" si="61"/>
        <v>91182</v>
      </c>
      <c r="S19" s="23">
        <v>200</v>
      </c>
      <c r="T19" s="23">
        <f t="shared" si="52"/>
        <v>0</v>
      </c>
      <c r="U19" s="23">
        <f t="shared" si="53"/>
        <v>1008</v>
      </c>
      <c r="V19" s="23">
        <f t="shared" si="67"/>
        <v>0</v>
      </c>
      <c r="W19" s="23">
        <f t="shared" si="54"/>
        <v>0</v>
      </c>
      <c r="X19" s="23">
        <f t="shared" si="55"/>
        <v>0</v>
      </c>
      <c r="Y19" s="23">
        <f t="shared" si="56"/>
        <v>0</v>
      </c>
      <c r="Z19" s="23">
        <f t="shared" si="57"/>
        <v>1008</v>
      </c>
      <c r="AA19" s="23">
        <f t="shared" si="58"/>
        <v>0</v>
      </c>
      <c r="AB19" s="24">
        <f t="shared" si="62"/>
        <v>1008</v>
      </c>
      <c r="AC19" s="2"/>
      <c r="AD19" s="8"/>
      <c r="AE19" s="8"/>
      <c r="AF19" s="9"/>
      <c r="AG19" s="9"/>
      <c r="AH19" s="11">
        <v>45658</v>
      </c>
      <c r="AI19" s="12">
        <v>0.55000000000000004</v>
      </c>
      <c r="AJ19" s="11">
        <v>45658</v>
      </c>
      <c r="AK19" s="12">
        <v>0.55000000000000004</v>
      </c>
    </row>
    <row r="20" spans="1:37" s="7" customFormat="1" ht="24.75" customHeight="1" x14ac:dyDescent="0.2">
      <c r="A20" s="21">
        <v>5</v>
      </c>
      <c r="B20" s="22">
        <v>46143</v>
      </c>
      <c r="C20" s="27"/>
      <c r="D20" s="23">
        <f t="shared" si="63"/>
        <v>50400</v>
      </c>
      <c r="E20" s="23">
        <f>ROUND(VLOOKUP(B20,$AJ$13:$AK$37,2)*(D20),0)</f>
        <v>30240</v>
      </c>
      <c r="F20" s="14">
        <f t="shared" si="64"/>
        <v>10080</v>
      </c>
      <c r="G20" s="23">
        <v>120</v>
      </c>
      <c r="H20" s="23">
        <f t="shared" si="65"/>
        <v>1350</v>
      </c>
      <c r="I20" s="23">
        <v>0</v>
      </c>
      <c r="J20" s="23">
        <f t="shared" si="59"/>
        <v>92190</v>
      </c>
      <c r="K20" s="23">
        <v>200</v>
      </c>
      <c r="L20" s="23">
        <f t="shared" si="49"/>
        <v>50400</v>
      </c>
      <c r="M20" s="23">
        <f>ROUND(VLOOKUP(B20,$AH$13:$AI$37,2)*(L20),0)</f>
        <v>29232</v>
      </c>
      <c r="N20" s="14">
        <f t="shared" si="66"/>
        <v>10080</v>
      </c>
      <c r="O20" s="23">
        <f t="shared" si="50"/>
        <v>120</v>
      </c>
      <c r="P20" s="23">
        <f t="shared" si="60"/>
        <v>1350</v>
      </c>
      <c r="Q20" s="23">
        <f t="shared" si="51"/>
        <v>0</v>
      </c>
      <c r="R20" s="23">
        <f t="shared" si="61"/>
        <v>91182</v>
      </c>
      <c r="S20" s="23">
        <v>200</v>
      </c>
      <c r="T20" s="23">
        <f t="shared" si="52"/>
        <v>0</v>
      </c>
      <c r="U20" s="23">
        <f t="shared" si="53"/>
        <v>1008</v>
      </c>
      <c r="V20" s="23">
        <f t="shared" si="67"/>
        <v>0</v>
      </c>
      <c r="W20" s="23">
        <f t="shared" si="54"/>
        <v>0</v>
      </c>
      <c r="X20" s="23">
        <f t="shared" si="55"/>
        <v>0</v>
      </c>
      <c r="Y20" s="23">
        <f t="shared" si="56"/>
        <v>0</v>
      </c>
      <c r="Z20" s="23">
        <f t="shared" si="57"/>
        <v>1008</v>
      </c>
      <c r="AA20" s="23">
        <f t="shared" si="58"/>
        <v>0</v>
      </c>
      <c r="AB20" s="24">
        <f t="shared" si="62"/>
        <v>1008</v>
      </c>
      <c r="AC20" s="2"/>
      <c r="AD20" s="8"/>
      <c r="AE20" s="8"/>
      <c r="AF20" s="9"/>
      <c r="AG20" s="9"/>
      <c r="AH20" s="11">
        <v>45839</v>
      </c>
      <c r="AI20" s="12">
        <v>0.55000000000000004</v>
      </c>
      <c r="AJ20" s="11">
        <v>45839</v>
      </c>
      <c r="AK20" s="12">
        <v>0.57999999999999996</v>
      </c>
    </row>
    <row r="21" spans="1:37" s="7" customFormat="1" ht="24.75" customHeight="1" x14ac:dyDescent="0.2">
      <c r="A21" s="21">
        <v>6</v>
      </c>
      <c r="B21" s="22">
        <v>46174</v>
      </c>
      <c r="C21" s="27"/>
      <c r="D21" s="23">
        <f t="shared" si="63"/>
        <v>50400</v>
      </c>
      <c r="E21" s="23">
        <f>ROUND(VLOOKUP(B21,$AJ$13:$AK$37,2)*(D21),0)</f>
        <v>30240</v>
      </c>
      <c r="F21" s="14">
        <f t="shared" si="64"/>
        <v>10080</v>
      </c>
      <c r="G21" s="23">
        <v>120</v>
      </c>
      <c r="H21" s="23">
        <f t="shared" si="65"/>
        <v>1350</v>
      </c>
      <c r="I21" s="23">
        <v>0</v>
      </c>
      <c r="J21" s="23">
        <f t="shared" si="59"/>
        <v>92190</v>
      </c>
      <c r="K21" s="23">
        <v>200</v>
      </c>
      <c r="L21" s="23">
        <f t="shared" si="49"/>
        <v>50400</v>
      </c>
      <c r="M21" s="23">
        <f>ROUND(VLOOKUP(B21,$AH$13:$AI$37,2)*(L21),0)</f>
        <v>29232</v>
      </c>
      <c r="N21" s="14">
        <f t="shared" si="66"/>
        <v>10080</v>
      </c>
      <c r="O21" s="23">
        <f t="shared" si="50"/>
        <v>120</v>
      </c>
      <c r="P21" s="23">
        <f t="shared" si="60"/>
        <v>1350</v>
      </c>
      <c r="Q21" s="23">
        <f t="shared" si="51"/>
        <v>0</v>
      </c>
      <c r="R21" s="23">
        <f t="shared" si="61"/>
        <v>91182</v>
      </c>
      <c r="S21" s="23">
        <v>200</v>
      </c>
      <c r="T21" s="23">
        <f t="shared" si="52"/>
        <v>0</v>
      </c>
      <c r="U21" s="23">
        <f t="shared" si="53"/>
        <v>1008</v>
      </c>
      <c r="V21" s="23">
        <f t="shared" si="67"/>
        <v>0</v>
      </c>
      <c r="W21" s="23">
        <f t="shared" si="54"/>
        <v>0</v>
      </c>
      <c r="X21" s="23">
        <f t="shared" si="55"/>
        <v>0</v>
      </c>
      <c r="Y21" s="23">
        <f t="shared" si="56"/>
        <v>0</v>
      </c>
      <c r="Z21" s="23">
        <f t="shared" si="57"/>
        <v>1008</v>
      </c>
      <c r="AA21" s="23">
        <f t="shared" si="58"/>
        <v>0</v>
      </c>
      <c r="AB21" s="24">
        <f t="shared" si="62"/>
        <v>1008</v>
      </c>
      <c r="AC21" s="2"/>
      <c r="AD21" s="8"/>
      <c r="AE21" s="8"/>
      <c r="AF21" s="9"/>
      <c r="AG21" s="9"/>
      <c r="AH21" s="11">
        <v>46023</v>
      </c>
      <c r="AI21" s="13">
        <v>0.57999999999999996</v>
      </c>
      <c r="AJ21" s="11">
        <v>46023</v>
      </c>
      <c r="AK21" s="12">
        <v>0.6</v>
      </c>
    </row>
    <row r="22" spans="1:37" s="7" customFormat="1" ht="24.75" customHeight="1" thickBot="1" x14ac:dyDescent="0.25">
      <c r="A22" s="21">
        <v>7</v>
      </c>
      <c r="B22" s="22">
        <v>46204</v>
      </c>
      <c r="C22" s="27"/>
      <c r="D22" s="54">
        <f>+IF(B15=DATE(2026,7,1), IF(CEILING(D21*3%,100)-ROUND(D21*3%,0)&lt;=50, CEILING(D21*3%,100), CEILING(D21*3%,100)-100)+D21, IF(B15=DATE(2026,1,1), D21, 0))</f>
        <v>51900</v>
      </c>
      <c r="E22" s="23">
        <f>ROUND(VLOOKUP(B22,$AJ$13:$AK$37,2)*(D22),0)</f>
        <v>31140</v>
      </c>
      <c r="F22" s="14">
        <f t="shared" si="64"/>
        <v>10380</v>
      </c>
      <c r="G22" s="23">
        <v>120</v>
      </c>
      <c r="H22" s="23">
        <f t="shared" si="65"/>
        <v>1350</v>
      </c>
      <c r="I22" s="23">
        <v>0</v>
      </c>
      <c r="J22" s="23">
        <f t="shared" si="59"/>
        <v>94890</v>
      </c>
      <c r="K22" s="23">
        <v>200</v>
      </c>
      <c r="L22" s="23">
        <f t="shared" si="49"/>
        <v>51900</v>
      </c>
      <c r="M22" s="23">
        <f>ROUND(VLOOKUP(B22,$AH$13:$AI$37,2)*(L22),0)</f>
        <v>30102</v>
      </c>
      <c r="N22" s="14">
        <f t="shared" si="66"/>
        <v>10380</v>
      </c>
      <c r="O22" s="23">
        <f t="shared" si="50"/>
        <v>120</v>
      </c>
      <c r="P22" s="23">
        <f t="shared" si="60"/>
        <v>1350</v>
      </c>
      <c r="Q22" s="23">
        <f t="shared" si="51"/>
        <v>0</v>
      </c>
      <c r="R22" s="23">
        <f t="shared" si="61"/>
        <v>93852</v>
      </c>
      <c r="S22" s="23">
        <v>200</v>
      </c>
      <c r="T22" s="23">
        <f t="shared" si="52"/>
        <v>0</v>
      </c>
      <c r="U22" s="23">
        <f t="shared" si="53"/>
        <v>1038</v>
      </c>
      <c r="V22" s="23">
        <f t="shared" si="67"/>
        <v>0</v>
      </c>
      <c r="W22" s="23">
        <f t="shared" si="54"/>
        <v>0</v>
      </c>
      <c r="X22" s="23">
        <f t="shared" si="55"/>
        <v>0</v>
      </c>
      <c r="Y22" s="23">
        <f t="shared" si="56"/>
        <v>0</v>
      </c>
      <c r="Z22" s="23">
        <f t="shared" si="57"/>
        <v>1038</v>
      </c>
      <c r="AA22" s="23">
        <f t="shared" si="58"/>
        <v>0</v>
      </c>
      <c r="AB22" s="24">
        <f t="shared" si="62"/>
        <v>1038</v>
      </c>
      <c r="AC22" s="2"/>
      <c r="AD22" s="8"/>
      <c r="AE22" s="8"/>
      <c r="AF22" s="9"/>
      <c r="AG22" s="9"/>
      <c r="AH22" s="11"/>
      <c r="AI22" s="13"/>
      <c r="AJ22" s="11"/>
      <c r="AK22" s="12"/>
    </row>
    <row r="23" spans="1:37" s="7" customFormat="1" ht="28.5" customHeight="1" thickBot="1" x14ac:dyDescent="0.25">
      <c r="A23" s="63" t="s">
        <v>1</v>
      </c>
      <c r="B23" s="64"/>
      <c r="C23" s="65"/>
      <c r="D23" s="36">
        <f t="shared" ref="D23:AB23" si="68">SUM(D16:D22)</f>
        <v>354300</v>
      </c>
      <c r="E23" s="36">
        <f t="shared" si="68"/>
        <v>212580</v>
      </c>
      <c r="F23" s="36">
        <f t="shared" si="68"/>
        <v>70860</v>
      </c>
      <c r="G23" s="36">
        <f t="shared" si="68"/>
        <v>840</v>
      </c>
      <c r="H23" s="36">
        <f t="shared" si="68"/>
        <v>9450</v>
      </c>
      <c r="I23" s="36">
        <f t="shared" si="68"/>
        <v>0</v>
      </c>
      <c r="J23" s="36">
        <f t="shared" si="68"/>
        <v>648030</v>
      </c>
      <c r="K23" s="36">
        <f t="shared" si="68"/>
        <v>1400</v>
      </c>
      <c r="L23" s="36">
        <f t="shared" si="68"/>
        <v>354300</v>
      </c>
      <c r="M23" s="36">
        <f t="shared" si="68"/>
        <v>205494</v>
      </c>
      <c r="N23" s="36">
        <f t="shared" si="68"/>
        <v>70860</v>
      </c>
      <c r="O23" s="36">
        <f t="shared" si="68"/>
        <v>840</v>
      </c>
      <c r="P23" s="36">
        <f t="shared" si="68"/>
        <v>9450</v>
      </c>
      <c r="Q23" s="36">
        <f t="shared" si="68"/>
        <v>0</v>
      </c>
      <c r="R23" s="36">
        <f t="shared" si="68"/>
        <v>640944</v>
      </c>
      <c r="S23" s="36">
        <f t="shared" si="68"/>
        <v>1400</v>
      </c>
      <c r="T23" s="36">
        <f t="shared" si="68"/>
        <v>0</v>
      </c>
      <c r="U23" s="36">
        <f t="shared" si="68"/>
        <v>7086</v>
      </c>
      <c r="V23" s="36">
        <f t="shared" si="68"/>
        <v>0</v>
      </c>
      <c r="W23" s="36">
        <f t="shared" si="68"/>
        <v>0</v>
      </c>
      <c r="X23" s="36">
        <f t="shared" si="68"/>
        <v>0</v>
      </c>
      <c r="Y23" s="36">
        <f t="shared" si="68"/>
        <v>0</v>
      </c>
      <c r="Z23" s="36">
        <f t="shared" si="68"/>
        <v>7086</v>
      </c>
      <c r="AA23" s="36">
        <f t="shared" si="68"/>
        <v>0</v>
      </c>
      <c r="AB23" s="39">
        <f t="shared" si="68"/>
        <v>7086</v>
      </c>
      <c r="AC23" s="2"/>
      <c r="AD23" s="8"/>
      <c r="AE23" s="8"/>
      <c r="AF23" s="9"/>
      <c r="AG23" s="9"/>
      <c r="AH23" s="11"/>
      <c r="AI23" s="13"/>
      <c r="AJ23" s="11"/>
      <c r="AK23" s="12"/>
    </row>
    <row r="24" spans="1:37" s="7" customFormat="1" ht="15.75" customHeight="1" thickBot="1" x14ac:dyDescent="0.25">
      <c r="B24" s="58"/>
      <c r="C24" s="28"/>
      <c r="AB24" s="46"/>
      <c r="AC24" s="2"/>
      <c r="AD24" s="8"/>
      <c r="AE24" s="8"/>
      <c r="AF24" s="9"/>
      <c r="AG24" s="9"/>
      <c r="AH24" s="11"/>
      <c r="AI24" s="13"/>
      <c r="AJ24" s="11"/>
      <c r="AK24" s="12"/>
    </row>
    <row r="25" spans="1:37" s="7" customFormat="1" ht="21" customHeight="1" x14ac:dyDescent="0.2">
      <c r="A25" s="51">
        <v>3</v>
      </c>
      <c r="B25" s="50">
        <v>46204</v>
      </c>
      <c r="C25" s="52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2"/>
      <c r="AC25" s="2"/>
      <c r="AD25" s="8"/>
      <c r="AE25" s="8"/>
      <c r="AF25" s="9"/>
      <c r="AG25" s="9"/>
      <c r="AH25" s="11"/>
      <c r="AI25" s="13"/>
      <c r="AJ25" s="11"/>
      <c r="AK25" s="12"/>
    </row>
    <row r="26" spans="1:37" s="7" customFormat="1" ht="24.75" customHeight="1" x14ac:dyDescent="0.2">
      <c r="A26" s="21">
        <v>1</v>
      </c>
      <c r="B26" s="22">
        <v>46023</v>
      </c>
      <c r="C26" s="27"/>
      <c r="D26" s="23">
        <v>50400</v>
      </c>
      <c r="E26" s="23">
        <f>ROUND(VLOOKUP(B26,$AJ$13:$AK$37,2)*(D26),0)</f>
        <v>30240</v>
      </c>
      <c r="F26" s="14">
        <f>+IF(AND($AF$5=9%,D26*(9%)&lt;=1800),1800,IF(AND($AF$5=18%,D26*(18%)&lt;=3600),3600,IF(AND($AF$5=27%,D26*(27%)&lt;=5400),5400,D26*($AF$5))))</f>
        <v>10080</v>
      </c>
      <c r="G26" s="23">
        <v>120</v>
      </c>
      <c r="H26" s="23">
        <v>1350</v>
      </c>
      <c r="I26" s="23">
        <v>0</v>
      </c>
      <c r="J26" s="23">
        <f>SUM(D26:I26)</f>
        <v>92190</v>
      </c>
      <c r="K26" s="23">
        <v>200</v>
      </c>
      <c r="L26" s="23">
        <f t="shared" ref="L26:L32" si="69">+D26</f>
        <v>50400</v>
      </c>
      <c r="M26" s="23">
        <f>ROUND(VLOOKUP(B26,$AH$13:$AI$37,2)*(L26),0)</f>
        <v>29232</v>
      </c>
      <c r="N26" s="14">
        <f>+IF(AND($AF$5=9%,L26*(9%)&lt;=1800),1800,IF(AND($AF$5=18%,L26*(18%)&lt;=3600),3600,IF(AND($AF$5=27%,L26*(27%)&lt;=5400),5400,L26*($AF$5))))</f>
        <v>10080</v>
      </c>
      <c r="O26" s="23">
        <f t="shared" ref="O26:O32" si="70">+G26</f>
        <v>120</v>
      </c>
      <c r="P26" s="23">
        <f>+H26</f>
        <v>1350</v>
      </c>
      <c r="Q26" s="23">
        <f t="shared" ref="Q26:Q32" si="71">+I26</f>
        <v>0</v>
      </c>
      <c r="R26" s="23">
        <f>SUM(L26:Q26)</f>
        <v>91182</v>
      </c>
      <c r="S26" s="23">
        <v>200</v>
      </c>
      <c r="T26" s="23">
        <f t="shared" ref="T26:T32" si="72">+D26-L26</f>
        <v>0</v>
      </c>
      <c r="U26" s="23">
        <f t="shared" ref="U26:U32" si="73">+E26-M26</f>
        <v>1008</v>
      </c>
      <c r="V26" s="23">
        <f>+F26-N26</f>
        <v>0</v>
      </c>
      <c r="W26" s="23">
        <f t="shared" ref="W26:W32" si="74">+G26-O26</f>
        <v>0</v>
      </c>
      <c r="X26" s="23">
        <f t="shared" ref="X26:X32" si="75">+H26-P26</f>
        <v>0</v>
      </c>
      <c r="Y26" s="23">
        <f t="shared" ref="Y26:Y32" si="76">+I26-Q26</f>
        <v>0</v>
      </c>
      <c r="Z26" s="23">
        <f t="shared" ref="Z26:Z32" si="77">+J26-R26</f>
        <v>1008</v>
      </c>
      <c r="AA26" s="23">
        <f t="shared" ref="AA26:AA32" si="78">+K26-S26</f>
        <v>0</v>
      </c>
      <c r="AB26" s="24">
        <f>+Z26-AA26</f>
        <v>1008</v>
      </c>
      <c r="AC26" s="2"/>
      <c r="AD26" s="8"/>
      <c r="AE26" s="8"/>
      <c r="AF26" s="9"/>
      <c r="AG26" s="9"/>
      <c r="AH26" s="11"/>
      <c r="AI26" s="13"/>
      <c r="AJ26" s="11"/>
      <c r="AK26" s="12"/>
    </row>
    <row r="27" spans="1:37" s="7" customFormat="1" ht="24.75" customHeight="1" x14ac:dyDescent="0.2">
      <c r="A27" s="21">
        <v>2</v>
      </c>
      <c r="B27" s="22">
        <v>46054</v>
      </c>
      <c r="C27" s="27"/>
      <c r="D27" s="23">
        <f>+D26</f>
        <v>50400</v>
      </c>
      <c r="E27" s="23">
        <f>ROUND(VLOOKUP(B27,$AJ$13:$AK$37,2)*(D27),0)</f>
        <v>30240</v>
      </c>
      <c r="F27" s="14">
        <f>+IF(AND($AF$5=9%,D27*(9%)&lt;=1800),1800,IF(AND($AF$5=18%,D27*(18%)&lt;=3600),3600,IF(AND($AF$5=27%,D27*(27%)&lt;=5400),5400,D27*($AF$5))))</f>
        <v>10080</v>
      </c>
      <c r="G27" s="23">
        <v>120</v>
      </c>
      <c r="H27" s="23">
        <f>+H26</f>
        <v>1350</v>
      </c>
      <c r="I27" s="23">
        <v>0</v>
      </c>
      <c r="J27" s="23">
        <f t="shared" ref="J27:J32" si="79">SUM(D27:I27)</f>
        <v>92190</v>
      </c>
      <c r="K27" s="23">
        <v>200</v>
      </c>
      <c r="L27" s="23">
        <f t="shared" si="69"/>
        <v>50400</v>
      </c>
      <c r="M27" s="23">
        <f>ROUND(VLOOKUP(B27,$AH$13:$AI$37,2)*(L27),0)</f>
        <v>29232</v>
      </c>
      <c r="N27" s="14">
        <f>+IF(AND($AF$5=9%,L27*(9%)&lt;=1800),1800,IF(AND($AF$5=18%,L27*(18%)&lt;=3600),3600,IF(AND($AF$5=27%,L27*(27%)&lt;=5400),5400,L27*($AF$5))))</f>
        <v>10080</v>
      </c>
      <c r="O27" s="23">
        <f t="shared" si="70"/>
        <v>120</v>
      </c>
      <c r="P27" s="23">
        <f t="shared" ref="P27:P32" si="80">+H27</f>
        <v>1350</v>
      </c>
      <c r="Q27" s="23">
        <f t="shared" si="71"/>
        <v>0</v>
      </c>
      <c r="R27" s="23">
        <f t="shared" ref="R27:R32" si="81">SUM(L27:Q27)</f>
        <v>91182</v>
      </c>
      <c r="S27" s="23">
        <v>200</v>
      </c>
      <c r="T27" s="23">
        <f t="shared" si="72"/>
        <v>0</v>
      </c>
      <c r="U27" s="23">
        <f t="shared" si="73"/>
        <v>1008</v>
      </c>
      <c r="V27" s="23">
        <f>+F27-N27</f>
        <v>0</v>
      </c>
      <c r="W27" s="23">
        <f t="shared" si="74"/>
        <v>0</v>
      </c>
      <c r="X27" s="23">
        <f t="shared" si="75"/>
        <v>0</v>
      </c>
      <c r="Y27" s="23">
        <f t="shared" si="76"/>
        <v>0</v>
      </c>
      <c r="Z27" s="23">
        <f t="shared" si="77"/>
        <v>1008</v>
      </c>
      <c r="AA27" s="23">
        <f t="shared" si="78"/>
        <v>0</v>
      </c>
      <c r="AB27" s="24">
        <f t="shared" ref="AB27:AB32" si="82">+Z27-AA27</f>
        <v>1008</v>
      </c>
      <c r="AC27" s="2"/>
      <c r="AD27" s="8"/>
      <c r="AE27" s="8"/>
      <c r="AF27" s="9"/>
      <c r="AG27" s="9"/>
      <c r="AH27" s="11"/>
      <c r="AI27" s="13"/>
      <c r="AJ27" s="11"/>
      <c r="AK27" s="12"/>
    </row>
    <row r="28" spans="1:37" s="7" customFormat="1" ht="24.75" customHeight="1" x14ac:dyDescent="0.2">
      <c r="A28" s="21">
        <v>3</v>
      </c>
      <c r="B28" s="22">
        <v>46082</v>
      </c>
      <c r="C28" s="27"/>
      <c r="D28" s="23">
        <f t="shared" ref="D28:D31" si="83">+D27</f>
        <v>50400</v>
      </c>
      <c r="E28" s="23">
        <f>ROUND(VLOOKUP(B28,$AJ$13:$AK$37,2)*(D28),0)</f>
        <v>30240</v>
      </c>
      <c r="F28" s="14">
        <f t="shared" ref="F28:F32" si="84">+IF(AND($AF$5=9%,D28*(9%)&lt;=1800),1800,IF(AND($AF$5=18%,D28*(18%)&lt;=3600),3600,IF(AND($AF$5=27%,D28*(27%)&lt;=5400),5400,D28*($AF$5))))</f>
        <v>10080</v>
      </c>
      <c r="G28" s="23">
        <v>120</v>
      </c>
      <c r="H28" s="23">
        <f t="shared" ref="H28:H32" si="85">+H27</f>
        <v>1350</v>
      </c>
      <c r="I28" s="23">
        <v>0</v>
      </c>
      <c r="J28" s="23">
        <f t="shared" si="79"/>
        <v>92190</v>
      </c>
      <c r="K28" s="23">
        <v>200</v>
      </c>
      <c r="L28" s="23">
        <f t="shared" si="69"/>
        <v>50400</v>
      </c>
      <c r="M28" s="23">
        <f>ROUND(VLOOKUP(B28,$AH$13:$AI$37,2)*(L28),0)</f>
        <v>29232</v>
      </c>
      <c r="N28" s="14">
        <f t="shared" ref="N28:N32" si="86">+IF(AND($AF$5=9%,L28*(9%)&lt;=1800),1800,IF(AND($AF$5=18%,L28*(18%)&lt;=3600),3600,IF(AND($AF$5=27%,L28*(27%)&lt;=5400),5400,L28*($AF$5))))</f>
        <v>10080</v>
      </c>
      <c r="O28" s="23">
        <f t="shared" si="70"/>
        <v>120</v>
      </c>
      <c r="P28" s="23">
        <f t="shared" si="80"/>
        <v>1350</v>
      </c>
      <c r="Q28" s="23">
        <f t="shared" si="71"/>
        <v>0</v>
      </c>
      <c r="R28" s="23">
        <f t="shared" si="81"/>
        <v>91182</v>
      </c>
      <c r="S28" s="23">
        <v>200</v>
      </c>
      <c r="T28" s="23">
        <f t="shared" si="72"/>
        <v>0</v>
      </c>
      <c r="U28" s="23">
        <f t="shared" si="73"/>
        <v>1008</v>
      </c>
      <c r="V28" s="23">
        <f t="shared" ref="V28:V32" si="87">+F28-N28</f>
        <v>0</v>
      </c>
      <c r="W28" s="23">
        <f t="shared" si="74"/>
        <v>0</v>
      </c>
      <c r="X28" s="23">
        <f t="shared" si="75"/>
        <v>0</v>
      </c>
      <c r="Y28" s="23">
        <f t="shared" si="76"/>
        <v>0</v>
      </c>
      <c r="Z28" s="23">
        <f t="shared" si="77"/>
        <v>1008</v>
      </c>
      <c r="AA28" s="23">
        <f t="shared" si="78"/>
        <v>0</v>
      </c>
      <c r="AB28" s="24">
        <f t="shared" si="82"/>
        <v>1008</v>
      </c>
      <c r="AC28" s="2"/>
      <c r="AD28" s="8"/>
      <c r="AE28" s="8"/>
      <c r="AF28" s="9"/>
      <c r="AG28" s="9"/>
      <c r="AH28" s="11"/>
      <c r="AI28" s="13"/>
      <c r="AJ28" s="11"/>
      <c r="AK28" s="12"/>
    </row>
    <row r="29" spans="1:37" s="7" customFormat="1" ht="24.75" customHeight="1" x14ac:dyDescent="0.2">
      <c r="A29" s="21">
        <v>4</v>
      </c>
      <c r="B29" s="22">
        <v>46113</v>
      </c>
      <c r="C29" s="27"/>
      <c r="D29" s="23">
        <f t="shared" si="83"/>
        <v>50400</v>
      </c>
      <c r="E29" s="23">
        <f>ROUND(VLOOKUP(B29,$AJ$13:$AK$37,2)*(D29),0)</f>
        <v>30240</v>
      </c>
      <c r="F29" s="14">
        <f t="shared" si="84"/>
        <v>10080</v>
      </c>
      <c r="G29" s="23">
        <v>120</v>
      </c>
      <c r="H29" s="23">
        <f t="shared" si="85"/>
        <v>1350</v>
      </c>
      <c r="I29" s="23">
        <v>0</v>
      </c>
      <c r="J29" s="23">
        <f t="shared" si="79"/>
        <v>92190</v>
      </c>
      <c r="K29" s="23">
        <v>200</v>
      </c>
      <c r="L29" s="23">
        <f t="shared" si="69"/>
        <v>50400</v>
      </c>
      <c r="M29" s="23">
        <f>ROUND(VLOOKUP(B29,$AH$13:$AI$37,2)*(L29),0)</f>
        <v>29232</v>
      </c>
      <c r="N29" s="14">
        <f t="shared" si="86"/>
        <v>10080</v>
      </c>
      <c r="O29" s="23">
        <f t="shared" si="70"/>
        <v>120</v>
      </c>
      <c r="P29" s="23">
        <f t="shared" si="80"/>
        <v>1350</v>
      </c>
      <c r="Q29" s="23">
        <f t="shared" si="71"/>
        <v>0</v>
      </c>
      <c r="R29" s="23">
        <f t="shared" si="81"/>
        <v>91182</v>
      </c>
      <c r="S29" s="23">
        <v>200</v>
      </c>
      <c r="T29" s="23">
        <f t="shared" si="72"/>
        <v>0</v>
      </c>
      <c r="U29" s="23">
        <f t="shared" si="73"/>
        <v>1008</v>
      </c>
      <c r="V29" s="23">
        <f t="shared" si="87"/>
        <v>0</v>
      </c>
      <c r="W29" s="23">
        <f t="shared" si="74"/>
        <v>0</v>
      </c>
      <c r="X29" s="23">
        <f t="shared" si="75"/>
        <v>0</v>
      </c>
      <c r="Y29" s="23">
        <f t="shared" si="76"/>
        <v>0</v>
      </c>
      <c r="Z29" s="23">
        <f t="shared" si="77"/>
        <v>1008</v>
      </c>
      <c r="AA29" s="23">
        <f t="shared" si="78"/>
        <v>0</v>
      </c>
      <c r="AB29" s="24">
        <f t="shared" si="82"/>
        <v>1008</v>
      </c>
      <c r="AC29" s="2"/>
      <c r="AD29" s="8"/>
      <c r="AE29" s="8"/>
      <c r="AF29" s="9"/>
      <c r="AG29" s="9"/>
      <c r="AH29" s="11"/>
      <c r="AI29" s="13"/>
      <c r="AJ29" s="11"/>
      <c r="AK29" s="12"/>
    </row>
    <row r="30" spans="1:37" s="7" customFormat="1" ht="24.75" customHeight="1" x14ac:dyDescent="0.2">
      <c r="A30" s="21">
        <v>5</v>
      </c>
      <c r="B30" s="22">
        <v>46143</v>
      </c>
      <c r="C30" s="27"/>
      <c r="D30" s="23">
        <f t="shared" si="83"/>
        <v>50400</v>
      </c>
      <c r="E30" s="23">
        <f>ROUND(VLOOKUP(B30,$AJ$13:$AK$37,2)*(D30),0)</f>
        <v>30240</v>
      </c>
      <c r="F30" s="14">
        <f t="shared" si="84"/>
        <v>10080</v>
      </c>
      <c r="G30" s="23">
        <v>120</v>
      </c>
      <c r="H30" s="23">
        <f t="shared" si="85"/>
        <v>1350</v>
      </c>
      <c r="I30" s="23">
        <v>0</v>
      </c>
      <c r="J30" s="23">
        <f t="shared" si="79"/>
        <v>92190</v>
      </c>
      <c r="K30" s="23">
        <v>200</v>
      </c>
      <c r="L30" s="23">
        <f t="shared" si="69"/>
        <v>50400</v>
      </c>
      <c r="M30" s="23">
        <f>ROUND(VLOOKUP(B30,$AH$13:$AI$37,2)*(L30),0)</f>
        <v>29232</v>
      </c>
      <c r="N30" s="14">
        <f t="shared" si="86"/>
        <v>10080</v>
      </c>
      <c r="O30" s="23">
        <f t="shared" si="70"/>
        <v>120</v>
      </c>
      <c r="P30" s="23">
        <f t="shared" si="80"/>
        <v>1350</v>
      </c>
      <c r="Q30" s="23">
        <f t="shared" si="71"/>
        <v>0</v>
      </c>
      <c r="R30" s="23">
        <f t="shared" si="81"/>
        <v>91182</v>
      </c>
      <c r="S30" s="23">
        <v>200</v>
      </c>
      <c r="T30" s="23">
        <f t="shared" si="72"/>
        <v>0</v>
      </c>
      <c r="U30" s="23">
        <f t="shared" si="73"/>
        <v>1008</v>
      </c>
      <c r="V30" s="23">
        <f t="shared" si="87"/>
        <v>0</v>
      </c>
      <c r="W30" s="23">
        <f t="shared" si="74"/>
        <v>0</v>
      </c>
      <c r="X30" s="23">
        <f t="shared" si="75"/>
        <v>0</v>
      </c>
      <c r="Y30" s="23">
        <f t="shared" si="76"/>
        <v>0</v>
      </c>
      <c r="Z30" s="23">
        <f t="shared" si="77"/>
        <v>1008</v>
      </c>
      <c r="AA30" s="23">
        <f t="shared" si="78"/>
        <v>0</v>
      </c>
      <c r="AB30" s="24">
        <f t="shared" si="82"/>
        <v>1008</v>
      </c>
      <c r="AC30" s="2"/>
      <c r="AD30" s="8"/>
      <c r="AE30" s="8"/>
      <c r="AF30" s="9"/>
      <c r="AG30" s="9"/>
      <c r="AH30" s="11"/>
      <c r="AI30" s="13"/>
      <c r="AJ30" s="11"/>
      <c r="AK30" s="12"/>
    </row>
    <row r="31" spans="1:37" s="7" customFormat="1" ht="24.75" customHeight="1" x14ac:dyDescent="0.2">
      <c r="A31" s="21">
        <v>6</v>
      </c>
      <c r="B31" s="22">
        <v>46174</v>
      </c>
      <c r="C31" s="27"/>
      <c r="D31" s="23">
        <f t="shared" si="83"/>
        <v>50400</v>
      </c>
      <c r="E31" s="23">
        <f>ROUND(VLOOKUP(B31,$AJ$13:$AK$37,2)*(D31),0)</f>
        <v>30240</v>
      </c>
      <c r="F31" s="14">
        <f t="shared" si="84"/>
        <v>10080</v>
      </c>
      <c r="G31" s="23">
        <v>120</v>
      </c>
      <c r="H31" s="23">
        <f t="shared" si="85"/>
        <v>1350</v>
      </c>
      <c r="I31" s="23">
        <v>0</v>
      </c>
      <c r="J31" s="23">
        <f t="shared" si="79"/>
        <v>92190</v>
      </c>
      <c r="K31" s="23">
        <v>200</v>
      </c>
      <c r="L31" s="23">
        <f t="shared" si="69"/>
        <v>50400</v>
      </c>
      <c r="M31" s="23">
        <f>ROUND(VLOOKUP(B31,$AH$13:$AI$37,2)*(L31),0)</f>
        <v>29232</v>
      </c>
      <c r="N31" s="14">
        <f t="shared" si="86"/>
        <v>10080</v>
      </c>
      <c r="O31" s="23">
        <f t="shared" si="70"/>
        <v>120</v>
      </c>
      <c r="P31" s="23">
        <f t="shared" si="80"/>
        <v>1350</v>
      </c>
      <c r="Q31" s="23">
        <f t="shared" si="71"/>
        <v>0</v>
      </c>
      <c r="R31" s="23">
        <f t="shared" si="81"/>
        <v>91182</v>
      </c>
      <c r="S31" s="23">
        <v>200</v>
      </c>
      <c r="T31" s="23">
        <f t="shared" si="72"/>
        <v>0</v>
      </c>
      <c r="U31" s="23">
        <f t="shared" si="73"/>
        <v>1008</v>
      </c>
      <c r="V31" s="23">
        <f t="shared" si="87"/>
        <v>0</v>
      </c>
      <c r="W31" s="23">
        <f t="shared" si="74"/>
        <v>0</v>
      </c>
      <c r="X31" s="23">
        <f t="shared" si="75"/>
        <v>0</v>
      </c>
      <c r="Y31" s="23">
        <f t="shared" si="76"/>
        <v>0</v>
      </c>
      <c r="Z31" s="23">
        <f t="shared" si="77"/>
        <v>1008</v>
      </c>
      <c r="AA31" s="23">
        <f t="shared" si="78"/>
        <v>0</v>
      </c>
      <c r="AB31" s="24">
        <f t="shared" si="82"/>
        <v>1008</v>
      </c>
      <c r="AC31" s="2"/>
      <c r="AD31" s="8"/>
      <c r="AE31" s="8"/>
      <c r="AF31" s="9"/>
      <c r="AG31" s="9"/>
      <c r="AH31" s="11"/>
      <c r="AI31" s="13"/>
      <c r="AJ31" s="11"/>
      <c r="AK31" s="12"/>
    </row>
    <row r="32" spans="1:37" s="7" customFormat="1" ht="24.75" customHeight="1" thickBot="1" x14ac:dyDescent="0.25">
      <c r="A32" s="21">
        <v>7</v>
      </c>
      <c r="B32" s="22">
        <v>46204</v>
      </c>
      <c r="C32" s="27"/>
      <c r="D32" s="54">
        <f>+IF(B25=DATE(2026,7,1), IF(CEILING(D31*3%,100)-ROUND(D31*3%,0)&lt;=50, CEILING(D31*3%,100), CEILING(D31*3%,100)-100)+D31, IF(B25=DATE(2026,1,1), D31, 0))</f>
        <v>51900</v>
      </c>
      <c r="E32" s="23">
        <f>ROUND(VLOOKUP(B32,$AJ$13:$AK$37,2)*(D32),0)</f>
        <v>31140</v>
      </c>
      <c r="F32" s="14">
        <f t="shared" si="84"/>
        <v>10380</v>
      </c>
      <c r="G32" s="23">
        <v>120</v>
      </c>
      <c r="H32" s="23">
        <f t="shared" si="85"/>
        <v>1350</v>
      </c>
      <c r="I32" s="23">
        <v>0</v>
      </c>
      <c r="J32" s="23">
        <f t="shared" si="79"/>
        <v>94890</v>
      </c>
      <c r="K32" s="23">
        <v>200</v>
      </c>
      <c r="L32" s="23">
        <f t="shared" si="69"/>
        <v>51900</v>
      </c>
      <c r="M32" s="23">
        <f>ROUND(VLOOKUP(B32,$AH$13:$AI$37,2)*(L32),0)</f>
        <v>30102</v>
      </c>
      <c r="N32" s="14">
        <f t="shared" si="86"/>
        <v>10380</v>
      </c>
      <c r="O32" s="23">
        <f t="shared" si="70"/>
        <v>120</v>
      </c>
      <c r="P32" s="23">
        <f t="shared" si="80"/>
        <v>1350</v>
      </c>
      <c r="Q32" s="23">
        <f t="shared" si="71"/>
        <v>0</v>
      </c>
      <c r="R32" s="23">
        <f t="shared" si="81"/>
        <v>93852</v>
      </c>
      <c r="S32" s="23">
        <v>200</v>
      </c>
      <c r="T32" s="23">
        <f t="shared" si="72"/>
        <v>0</v>
      </c>
      <c r="U32" s="23">
        <f t="shared" si="73"/>
        <v>1038</v>
      </c>
      <c r="V32" s="23">
        <f t="shared" si="87"/>
        <v>0</v>
      </c>
      <c r="W32" s="23">
        <f t="shared" si="74"/>
        <v>0</v>
      </c>
      <c r="X32" s="23">
        <f t="shared" si="75"/>
        <v>0</v>
      </c>
      <c r="Y32" s="23">
        <f t="shared" si="76"/>
        <v>0</v>
      </c>
      <c r="Z32" s="23">
        <f t="shared" si="77"/>
        <v>1038</v>
      </c>
      <c r="AA32" s="23">
        <f t="shared" si="78"/>
        <v>0</v>
      </c>
      <c r="AB32" s="24">
        <f t="shared" si="82"/>
        <v>1038</v>
      </c>
      <c r="AC32" s="2"/>
      <c r="AD32" s="8"/>
      <c r="AE32" s="8"/>
      <c r="AF32" s="9"/>
      <c r="AG32" s="9"/>
      <c r="AH32" s="11"/>
      <c r="AI32" s="13"/>
      <c r="AJ32" s="11"/>
      <c r="AK32" s="12"/>
    </row>
    <row r="33" spans="1:37" s="7" customFormat="1" ht="36" customHeight="1" thickBot="1" x14ac:dyDescent="0.25">
      <c r="A33" s="63" t="s">
        <v>1</v>
      </c>
      <c r="B33" s="64"/>
      <c r="C33" s="65"/>
      <c r="D33" s="36">
        <f t="shared" ref="D33:AB33" si="88">SUM(D26:D32)</f>
        <v>354300</v>
      </c>
      <c r="E33" s="36">
        <f t="shared" si="88"/>
        <v>212580</v>
      </c>
      <c r="F33" s="36">
        <f t="shared" si="88"/>
        <v>70860</v>
      </c>
      <c r="G33" s="36">
        <f t="shared" si="88"/>
        <v>840</v>
      </c>
      <c r="H33" s="36">
        <f t="shared" si="88"/>
        <v>9450</v>
      </c>
      <c r="I33" s="36">
        <f t="shared" si="88"/>
        <v>0</v>
      </c>
      <c r="J33" s="36">
        <f t="shared" si="88"/>
        <v>648030</v>
      </c>
      <c r="K33" s="36">
        <f t="shared" si="88"/>
        <v>1400</v>
      </c>
      <c r="L33" s="36">
        <f t="shared" si="88"/>
        <v>354300</v>
      </c>
      <c r="M33" s="36">
        <f t="shared" si="88"/>
        <v>205494</v>
      </c>
      <c r="N33" s="36">
        <f t="shared" si="88"/>
        <v>70860</v>
      </c>
      <c r="O33" s="36">
        <f t="shared" si="88"/>
        <v>840</v>
      </c>
      <c r="P33" s="36">
        <f t="shared" si="88"/>
        <v>9450</v>
      </c>
      <c r="Q33" s="36">
        <f t="shared" si="88"/>
        <v>0</v>
      </c>
      <c r="R33" s="36">
        <f t="shared" si="88"/>
        <v>640944</v>
      </c>
      <c r="S33" s="36">
        <f t="shared" si="88"/>
        <v>1400</v>
      </c>
      <c r="T33" s="36">
        <f t="shared" si="88"/>
        <v>0</v>
      </c>
      <c r="U33" s="36">
        <f t="shared" si="88"/>
        <v>7086</v>
      </c>
      <c r="V33" s="36">
        <f t="shared" si="88"/>
        <v>0</v>
      </c>
      <c r="W33" s="36">
        <f t="shared" si="88"/>
        <v>0</v>
      </c>
      <c r="X33" s="36">
        <f t="shared" si="88"/>
        <v>0</v>
      </c>
      <c r="Y33" s="36">
        <f t="shared" si="88"/>
        <v>0</v>
      </c>
      <c r="Z33" s="36">
        <f t="shared" si="88"/>
        <v>7086</v>
      </c>
      <c r="AA33" s="36">
        <f t="shared" si="88"/>
        <v>0</v>
      </c>
      <c r="AB33" s="39">
        <f t="shared" si="88"/>
        <v>7086</v>
      </c>
      <c r="AC33" s="2"/>
      <c r="AD33" s="8"/>
      <c r="AE33" s="8"/>
      <c r="AF33" s="9"/>
      <c r="AG33" s="9"/>
      <c r="AH33" s="11"/>
      <c r="AI33" s="13"/>
      <c r="AJ33" s="11"/>
      <c r="AK33" s="12"/>
    </row>
    <row r="34" spans="1:37" s="7" customFormat="1" ht="16.5" customHeight="1" x14ac:dyDescent="0.2">
      <c r="A34" s="51">
        <v>4</v>
      </c>
      <c r="B34" s="50">
        <v>46204</v>
      </c>
      <c r="C34" s="52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2"/>
      <c r="AC34" s="2"/>
      <c r="AD34" s="8"/>
      <c r="AE34" s="8"/>
      <c r="AF34" s="9"/>
      <c r="AG34" s="9"/>
      <c r="AH34" s="11"/>
      <c r="AI34" s="13"/>
      <c r="AJ34" s="11"/>
      <c r="AK34" s="12"/>
    </row>
    <row r="35" spans="1:37" s="7" customFormat="1" ht="24.75" customHeight="1" x14ac:dyDescent="0.2">
      <c r="A35" s="21">
        <v>1</v>
      </c>
      <c r="B35" s="22">
        <v>46023</v>
      </c>
      <c r="C35" s="27"/>
      <c r="D35" s="23">
        <v>50400</v>
      </c>
      <c r="E35" s="23">
        <f>ROUND(VLOOKUP(B35,$AJ$13:$AK$37,2)*(D35),0)</f>
        <v>30240</v>
      </c>
      <c r="F35" s="14">
        <f>+IF(AND($AF$5=9%,D35*(9%)&lt;=1800),1800,IF(AND($AF$5=18%,D35*(18%)&lt;=3600),3600,IF(AND($AF$5=27%,D35*(27%)&lt;=5400),5400,D35*($AF$5))))</f>
        <v>10080</v>
      </c>
      <c r="G35" s="23">
        <v>120</v>
      </c>
      <c r="H35" s="23">
        <v>1350</v>
      </c>
      <c r="I35" s="23">
        <v>0</v>
      </c>
      <c r="J35" s="23">
        <f>SUM(D35:I35)</f>
        <v>92190</v>
      </c>
      <c r="K35" s="23">
        <v>200</v>
      </c>
      <c r="L35" s="23">
        <f t="shared" ref="L35:L41" si="89">+D35</f>
        <v>50400</v>
      </c>
      <c r="M35" s="23">
        <f>ROUND(VLOOKUP(B35,$AH$13:$AI$37,2)*(L35),0)</f>
        <v>29232</v>
      </c>
      <c r="N35" s="14">
        <f>+IF(AND($AF$5=9%,L35*(9%)&lt;=1800),1800,IF(AND($AF$5=18%,L35*(18%)&lt;=3600),3600,IF(AND($AF$5=27%,L35*(27%)&lt;=5400),5400,L35*($AF$5))))</f>
        <v>10080</v>
      </c>
      <c r="O35" s="23">
        <f t="shared" ref="O35:O41" si="90">+G35</f>
        <v>120</v>
      </c>
      <c r="P35" s="23">
        <f>+H35</f>
        <v>1350</v>
      </c>
      <c r="Q35" s="23">
        <f t="shared" ref="Q35:Q41" si="91">+I35</f>
        <v>0</v>
      </c>
      <c r="R35" s="23">
        <f>SUM(L35:Q35)</f>
        <v>91182</v>
      </c>
      <c r="S35" s="23">
        <v>200</v>
      </c>
      <c r="T35" s="23">
        <f t="shared" ref="T35:T41" si="92">+D35-L35</f>
        <v>0</v>
      </c>
      <c r="U35" s="23">
        <f t="shared" ref="U35:U41" si="93">+E35-M35</f>
        <v>1008</v>
      </c>
      <c r="V35" s="23">
        <f>+F35-N35</f>
        <v>0</v>
      </c>
      <c r="W35" s="23">
        <f t="shared" ref="W35:W41" si="94">+G35-O35</f>
        <v>0</v>
      </c>
      <c r="X35" s="23">
        <f t="shared" ref="X35:X41" si="95">+H35-P35</f>
        <v>0</v>
      </c>
      <c r="Y35" s="23">
        <f t="shared" ref="Y35:Y41" si="96">+I35-Q35</f>
        <v>0</v>
      </c>
      <c r="Z35" s="23">
        <f t="shared" ref="Z35:Z41" si="97">+J35-R35</f>
        <v>1008</v>
      </c>
      <c r="AA35" s="23">
        <f t="shared" ref="AA35:AA41" si="98">+K35-S35</f>
        <v>0</v>
      </c>
      <c r="AB35" s="24">
        <f>+Z35-AA35</f>
        <v>1008</v>
      </c>
      <c r="AC35" s="2"/>
      <c r="AD35" s="8"/>
      <c r="AE35" s="8"/>
      <c r="AF35" s="9"/>
      <c r="AG35" s="9"/>
      <c r="AH35" s="11"/>
      <c r="AI35" s="13"/>
      <c r="AJ35" s="11"/>
      <c r="AK35" s="12"/>
    </row>
    <row r="36" spans="1:37" s="7" customFormat="1" ht="24.75" customHeight="1" x14ac:dyDescent="0.2">
      <c r="A36" s="21">
        <v>2</v>
      </c>
      <c r="B36" s="22">
        <v>46054</v>
      </c>
      <c r="C36" s="27"/>
      <c r="D36" s="23">
        <f>+D35</f>
        <v>50400</v>
      </c>
      <c r="E36" s="23">
        <f>ROUND(VLOOKUP(B36,$AJ$13:$AK$37,2)*(D36),0)</f>
        <v>30240</v>
      </c>
      <c r="F36" s="14">
        <f>+IF(AND($AF$5=9%,D36*(9%)&lt;=1800),1800,IF(AND($AF$5=18%,D36*(18%)&lt;=3600),3600,IF(AND($AF$5=27%,D36*(27%)&lt;=5400),5400,D36*($AF$5))))</f>
        <v>10080</v>
      </c>
      <c r="G36" s="23">
        <v>120</v>
      </c>
      <c r="H36" s="23">
        <f>+H35</f>
        <v>1350</v>
      </c>
      <c r="I36" s="23">
        <v>0</v>
      </c>
      <c r="J36" s="23">
        <f t="shared" ref="J36:J41" si="99">SUM(D36:I36)</f>
        <v>92190</v>
      </c>
      <c r="K36" s="23">
        <v>200</v>
      </c>
      <c r="L36" s="23">
        <f t="shared" si="89"/>
        <v>50400</v>
      </c>
      <c r="M36" s="23">
        <f>ROUND(VLOOKUP(B36,$AH$13:$AI$37,2)*(L36),0)</f>
        <v>29232</v>
      </c>
      <c r="N36" s="14">
        <f>+IF(AND($AF$5=9%,L36*(9%)&lt;=1800),1800,IF(AND($AF$5=18%,L36*(18%)&lt;=3600),3600,IF(AND($AF$5=27%,L36*(27%)&lt;=5400),5400,L36*($AF$5))))</f>
        <v>10080</v>
      </c>
      <c r="O36" s="23">
        <f t="shared" si="90"/>
        <v>120</v>
      </c>
      <c r="P36" s="23">
        <f t="shared" ref="P36:P41" si="100">+H36</f>
        <v>1350</v>
      </c>
      <c r="Q36" s="23">
        <f t="shared" si="91"/>
        <v>0</v>
      </c>
      <c r="R36" s="23">
        <f t="shared" ref="R36:R41" si="101">SUM(L36:Q36)</f>
        <v>91182</v>
      </c>
      <c r="S36" s="23">
        <v>200</v>
      </c>
      <c r="T36" s="23">
        <f t="shared" si="92"/>
        <v>0</v>
      </c>
      <c r="U36" s="23">
        <f t="shared" si="93"/>
        <v>1008</v>
      </c>
      <c r="V36" s="23">
        <f>+F36-N36</f>
        <v>0</v>
      </c>
      <c r="W36" s="23">
        <f t="shared" si="94"/>
        <v>0</v>
      </c>
      <c r="X36" s="23">
        <f t="shared" si="95"/>
        <v>0</v>
      </c>
      <c r="Y36" s="23">
        <f t="shared" si="96"/>
        <v>0</v>
      </c>
      <c r="Z36" s="23">
        <f t="shared" si="97"/>
        <v>1008</v>
      </c>
      <c r="AA36" s="23">
        <f t="shared" si="98"/>
        <v>0</v>
      </c>
      <c r="AB36" s="24">
        <f t="shared" ref="AB36:AB41" si="102">+Z36-AA36</f>
        <v>1008</v>
      </c>
      <c r="AC36" s="2"/>
      <c r="AD36" s="8"/>
      <c r="AE36" s="8"/>
      <c r="AF36" s="9"/>
      <c r="AG36" s="9"/>
      <c r="AH36" s="11"/>
      <c r="AI36" s="13"/>
      <c r="AJ36" s="11"/>
      <c r="AK36" s="12"/>
    </row>
    <row r="37" spans="1:37" s="7" customFormat="1" ht="24.75" customHeight="1" x14ac:dyDescent="0.2">
      <c r="A37" s="21">
        <v>3</v>
      </c>
      <c r="B37" s="22">
        <v>46082</v>
      </c>
      <c r="C37" s="27"/>
      <c r="D37" s="23">
        <f t="shared" ref="D37:D40" si="103">+D36</f>
        <v>50400</v>
      </c>
      <c r="E37" s="23">
        <f>ROUND(VLOOKUP(B37,$AJ$13:$AK$37,2)*(D37),0)</f>
        <v>30240</v>
      </c>
      <c r="F37" s="14">
        <f t="shared" ref="F37:F41" si="104">+IF(AND($AF$5=9%,D37*(9%)&lt;=1800),1800,IF(AND($AF$5=18%,D37*(18%)&lt;=3600),3600,IF(AND($AF$5=27%,D37*(27%)&lt;=5400),5400,D37*($AF$5))))</f>
        <v>10080</v>
      </c>
      <c r="G37" s="23">
        <v>120</v>
      </c>
      <c r="H37" s="23">
        <f t="shared" ref="H37:H41" si="105">+H36</f>
        <v>1350</v>
      </c>
      <c r="I37" s="23">
        <v>0</v>
      </c>
      <c r="J37" s="23">
        <f t="shared" si="99"/>
        <v>92190</v>
      </c>
      <c r="K37" s="23">
        <v>200</v>
      </c>
      <c r="L37" s="23">
        <f t="shared" si="89"/>
        <v>50400</v>
      </c>
      <c r="M37" s="23">
        <f>ROUND(VLOOKUP(B37,$AH$13:$AI$37,2)*(L37),0)</f>
        <v>29232</v>
      </c>
      <c r="N37" s="14">
        <f t="shared" ref="N37:N41" si="106">+IF(AND($AF$5=9%,L37*(9%)&lt;=1800),1800,IF(AND($AF$5=18%,L37*(18%)&lt;=3600),3600,IF(AND($AF$5=27%,L37*(27%)&lt;=5400),5400,L37*($AF$5))))</f>
        <v>10080</v>
      </c>
      <c r="O37" s="23">
        <f t="shared" si="90"/>
        <v>120</v>
      </c>
      <c r="P37" s="23">
        <f t="shared" si="100"/>
        <v>1350</v>
      </c>
      <c r="Q37" s="23">
        <f t="shared" si="91"/>
        <v>0</v>
      </c>
      <c r="R37" s="23">
        <f t="shared" si="101"/>
        <v>91182</v>
      </c>
      <c r="S37" s="23">
        <v>200</v>
      </c>
      <c r="T37" s="23">
        <f t="shared" si="92"/>
        <v>0</v>
      </c>
      <c r="U37" s="23">
        <f t="shared" si="93"/>
        <v>1008</v>
      </c>
      <c r="V37" s="23">
        <f t="shared" ref="V37:V41" si="107">+F37-N37</f>
        <v>0</v>
      </c>
      <c r="W37" s="23">
        <f t="shared" si="94"/>
        <v>0</v>
      </c>
      <c r="X37" s="23">
        <f t="shared" si="95"/>
        <v>0</v>
      </c>
      <c r="Y37" s="23">
        <f t="shared" si="96"/>
        <v>0</v>
      </c>
      <c r="Z37" s="23">
        <f t="shared" si="97"/>
        <v>1008</v>
      </c>
      <c r="AA37" s="23">
        <f t="shared" si="98"/>
        <v>0</v>
      </c>
      <c r="AB37" s="24">
        <f t="shared" si="102"/>
        <v>1008</v>
      </c>
      <c r="AC37" s="2"/>
      <c r="AD37" s="8"/>
      <c r="AE37" s="8"/>
      <c r="AF37" s="9"/>
      <c r="AG37" s="9"/>
      <c r="AH37" s="13"/>
      <c r="AI37" s="13"/>
      <c r="AJ37" s="13"/>
      <c r="AK37" s="13"/>
    </row>
    <row r="38" spans="1:37" s="7" customFormat="1" ht="24.75" customHeight="1" x14ac:dyDescent="0.2">
      <c r="A38" s="21">
        <v>4</v>
      </c>
      <c r="B38" s="22">
        <v>46113</v>
      </c>
      <c r="C38" s="27"/>
      <c r="D38" s="23">
        <f t="shared" si="103"/>
        <v>50400</v>
      </c>
      <c r="E38" s="23">
        <f>ROUND(VLOOKUP(B38,$AJ$13:$AK$37,2)*(D38),0)</f>
        <v>30240</v>
      </c>
      <c r="F38" s="14">
        <f t="shared" si="104"/>
        <v>10080</v>
      </c>
      <c r="G38" s="23">
        <v>120</v>
      </c>
      <c r="H38" s="23">
        <f t="shared" si="105"/>
        <v>1350</v>
      </c>
      <c r="I38" s="23">
        <v>0</v>
      </c>
      <c r="J38" s="23">
        <f t="shared" si="99"/>
        <v>92190</v>
      </c>
      <c r="K38" s="23">
        <v>200</v>
      </c>
      <c r="L38" s="23">
        <f t="shared" si="89"/>
        <v>50400</v>
      </c>
      <c r="M38" s="23">
        <f>ROUND(VLOOKUP(B38,$AH$13:$AI$37,2)*(L38),0)</f>
        <v>29232</v>
      </c>
      <c r="N38" s="14">
        <f t="shared" si="106"/>
        <v>10080</v>
      </c>
      <c r="O38" s="23">
        <f t="shared" si="90"/>
        <v>120</v>
      </c>
      <c r="P38" s="23">
        <f t="shared" si="100"/>
        <v>1350</v>
      </c>
      <c r="Q38" s="23">
        <f t="shared" si="91"/>
        <v>0</v>
      </c>
      <c r="R38" s="23">
        <f t="shared" si="101"/>
        <v>91182</v>
      </c>
      <c r="S38" s="23">
        <v>200</v>
      </c>
      <c r="T38" s="23">
        <f t="shared" si="92"/>
        <v>0</v>
      </c>
      <c r="U38" s="23">
        <f t="shared" si="93"/>
        <v>1008</v>
      </c>
      <c r="V38" s="23">
        <f t="shared" si="107"/>
        <v>0</v>
      </c>
      <c r="W38" s="23">
        <f t="shared" si="94"/>
        <v>0</v>
      </c>
      <c r="X38" s="23">
        <f t="shared" si="95"/>
        <v>0</v>
      </c>
      <c r="Y38" s="23">
        <f t="shared" si="96"/>
        <v>0</v>
      </c>
      <c r="Z38" s="23">
        <f t="shared" si="97"/>
        <v>1008</v>
      </c>
      <c r="AA38" s="23">
        <f t="shared" si="98"/>
        <v>0</v>
      </c>
      <c r="AB38" s="24">
        <f t="shared" si="102"/>
        <v>1008</v>
      </c>
      <c r="AC38" s="2"/>
      <c r="AD38" s="8"/>
      <c r="AE38" s="8"/>
      <c r="AF38" s="9">
        <v>25000</v>
      </c>
      <c r="AG38" s="9">
        <v>200</v>
      </c>
      <c r="AH38" s="13"/>
      <c r="AI38" s="13"/>
      <c r="AJ38" s="13"/>
      <c r="AK38" s="13"/>
    </row>
    <row r="39" spans="1:37" s="7" customFormat="1" ht="24.75" customHeight="1" x14ac:dyDescent="0.2">
      <c r="A39" s="21">
        <v>5</v>
      </c>
      <c r="B39" s="22">
        <v>46143</v>
      </c>
      <c r="C39" s="27"/>
      <c r="D39" s="23">
        <f t="shared" si="103"/>
        <v>50400</v>
      </c>
      <c r="E39" s="23">
        <f>ROUND(VLOOKUP(B39,$AJ$13:$AK$37,2)*(D39),0)</f>
        <v>30240</v>
      </c>
      <c r="F39" s="14">
        <f t="shared" si="104"/>
        <v>10080</v>
      </c>
      <c r="G39" s="23">
        <v>120</v>
      </c>
      <c r="H39" s="23">
        <f t="shared" si="105"/>
        <v>1350</v>
      </c>
      <c r="I39" s="23">
        <v>0</v>
      </c>
      <c r="J39" s="23">
        <f t="shared" si="99"/>
        <v>92190</v>
      </c>
      <c r="K39" s="23">
        <v>200</v>
      </c>
      <c r="L39" s="23">
        <f t="shared" si="89"/>
        <v>50400</v>
      </c>
      <c r="M39" s="23">
        <f>ROUND(VLOOKUP(B39,$AH$13:$AI$37,2)*(L39),0)</f>
        <v>29232</v>
      </c>
      <c r="N39" s="14">
        <f t="shared" si="106"/>
        <v>10080</v>
      </c>
      <c r="O39" s="23">
        <f t="shared" si="90"/>
        <v>120</v>
      </c>
      <c r="P39" s="23">
        <f t="shared" si="100"/>
        <v>1350</v>
      </c>
      <c r="Q39" s="23">
        <f t="shared" si="91"/>
        <v>0</v>
      </c>
      <c r="R39" s="23">
        <f t="shared" si="101"/>
        <v>91182</v>
      </c>
      <c r="S39" s="23">
        <v>200</v>
      </c>
      <c r="T39" s="23">
        <f t="shared" si="92"/>
        <v>0</v>
      </c>
      <c r="U39" s="23">
        <f t="shared" si="93"/>
        <v>1008</v>
      </c>
      <c r="V39" s="23">
        <f t="shared" si="107"/>
        <v>0</v>
      </c>
      <c r="W39" s="23">
        <f t="shared" si="94"/>
        <v>0</v>
      </c>
      <c r="X39" s="23">
        <f t="shared" si="95"/>
        <v>0</v>
      </c>
      <c r="Y39" s="23">
        <f t="shared" si="96"/>
        <v>0</v>
      </c>
      <c r="Z39" s="23">
        <f t="shared" si="97"/>
        <v>1008</v>
      </c>
      <c r="AA39" s="23">
        <f t="shared" si="98"/>
        <v>0</v>
      </c>
      <c r="AB39" s="24">
        <f t="shared" si="102"/>
        <v>1008</v>
      </c>
      <c r="AC39" s="2"/>
      <c r="AD39" s="8"/>
      <c r="AE39" s="8"/>
    </row>
    <row r="40" spans="1:37" s="7" customFormat="1" ht="24.75" customHeight="1" x14ac:dyDescent="0.2">
      <c r="A40" s="21">
        <v>6</v>
      </c>
      <c r="B40" s="22">
        <v>46174</v>
      </c>
      <c r="C40" s="27"/>
      <c r="D40" s="23">
        <f t="shared" si="103"/>
        <v>50400</v>
      </c>
      <c r="E40" s="23">
        <f>ROUND(VLOOKUP(B40,$AJ$13:$AK$37,2)*(D40),0)</f>
        <v>30240</v>
      </c>
      <c r="F40" s="14">
        <f t="shared" si="104"/>
        <v>10080</v>
      </c>
      <c r="G40" s="23">
        <v>120</v>
      </c>
      <c r="H40" s="23">
        <f t="shared" si="105"/>
        <v>1350</v>
      </c>
      <c r="I40" s="23">
        <v>0</v>
      </c>
      <c r="J40" s="23">
        <f t="shared" si="99"/>
        <v>92190</v>
      </c>
      <c r="K40" s="23">
        <v>200</v>
      </c>
      <c r="L40" s="23">
        <f t="shared" si="89"/>
        <v>50400</v>
      </c>
      <c r="M40" s="23">
        <f>ROUND(VLOOKUP(B40,$AH$13:$AI$37,2)*(L40),0)</f>
        <v>29232</v>
      </c>
      <c r="N40" s="14">
        <f t="shared" si="106"/>
        <v>10080</v>
      </c>
      <c r="O40" s="23">
        <f t="shared" si="90"/>
        <v>120</v>
      </c>
      <c r="P40" s="23">
        <f t="shared" si="100"/>
        <v>1350</v>
      </c>
      <c r="Q40" s="23">
        <f t="shared" si="91"/>
        <v>0</v>
      </c>
      <c r="R40" s="23">
        <f t="shared" si="101"/>
        <v>91182</v>
      </c>
      <c r="S40" s="23">
        <v>200</v>
      </c>
      <c r="T40" s="23">
        <f t="shared" si="92"/>
        <v>0</v>
      </c>
      <c r="U40" s="23">
        <f t="shared" si="93"/>
        <v>1008</v>
      </c>
      <c r="V40" s="23">
        <f t="shared" si="107"/>
        <v>0</v>
      </c>
      <c r="W40" s="23">
        <f t="shared" si="94"/>
        <v>0</v>
      </c>
      <c r="X40" s="23">
        <f t="shared" si="95"/>
        <v>0</v>
      </c>
      <c r="Y40" s="23">
        <f t="shared" si="96"/>
        <v>0</v>
      </c>
      <c r="Z40" s="23">
        <f t="shared" si="97"/>
        <v>1008</v>
      </c>
      <c r="AA40" s="23">
        <f t="shared" si="98"/>
        <v>0</v>
      </c>
      <c r="AB40" s="24">
        <f t="shared" si="102"/>
        <v>1008</v>
      </c>
      <c r="AC40" s="2"/>
      <c r="AD40" s="8"/>
      <c r="AE40" s="8"/>
    </row>
    <row r="41" spans="1:37" s="7" customFormat="1" ht="24.75" customHeight="1" thickBot="1" x14ac:dyDescent="0.25">
      <c r="A41" s="21">
        <v>7</v>
      </c>
      <c r="B41" s="22">
        <v>46204</v>
      </c>
      <c r="C41" s="27"/>
      <c r="D41" s="54">
        <f>+IF(B34=DATE(2026,7,1), IF(CEILING(D40*3%,100)-ROUND(D40*3%,0)&lt;=50, CEILING(D40*3%,100), CEILING(D40*3%,100)-100)+D40, IF(B34=DATE(2026,1,1), D40, 0))</f>
        <v>51900</v>
      </c>
      <c r="E41" s="23">
        <f>ROUND(VLOOKUP(B41,$AJ$13:$AK$37,2)*(D41),0)</f>
        <v>31140</v>
      </c>
      <c r="F41" s="14">
        <f t="shared" si="104"/>
        <v>10380</v>
      </c>
      <c r="G41" s="23">
        <v>120</v>
      </c>
      <c r="H41" s="23">
        <f t="shared" si="105"/>
        <v>1350</v>
      </c>
      <c r="I41" s="23">
        <v>0</v>
      </c>
      <c r="J41" s="23">
        <f t="shared" si="99"/>
        <v>94890</v>
      </c>
      <c r="K41" s="23">
        <v>200</v>
      </c>
      <c r="L41" s="23">
        <f t="shared" si="89"/>
        <v>51900</v>
      </c>
      <c r="M41" s="23">
        <f>ROUND(VLOOKUP(B41,$AH$13:$AI$37,2)*(L41),0)</f>
        <v>30102</v>
      </c>
      <c r="N41" s="14">
        <f t="shared" si="106"/>
        <v>10380</v>
      </c>
      <c r="O41" s="23">
        <f t="shared" si="90"/>
        <v>120</v>
      </c>
      <c r="P41" s="23">
        <f t="shared" si="100"/>
        <v>1350</v>
      </c>
      <c r="Q41" s="23">
        <f t="shared" si="91"/>
        <v>0</v>
      </c>
      <c r="R41" s="23">
        <f t="shared" si="101"/>
        <v>93852</v>
      </c>
      <c r="S41" s="23">
        <v>200</v>
      </c>
      <c r="T41" s="23">
        <f t="shared" si="92"/>
        <v>0</v>
      </c>
      <c r="U41" s="23">
        <f t="shared" si="93"/>
        <v>1038</v>
      </c>
      <c r="V41" s="23">
        <f t="shared" si="107"/>
        <v>0</v>
      </c>
      <c r="W41" s="23">
        <f t="shared" si="94"/>
        <v>0</v>
      </c>
      <c r="X41" s="23">
        <f t="shared" si="95"/>
        <v>0</v>
      </c>
      <c r="Y41" s="23">
        <f t="shared" si="96"/>
        <v>0</v>
      </c>
      <c r="Z41" s="23">
        <f t="shared" si="97"/>
        <v>1038</v>
      </c>
      <c r="AA41" s="23">
        <f t="shared" si="98"/>
        <v>0</v>
      </c>
      <c r="AB41" s="24">
        <f t="shared" si="102"/>
        <v>1038</v>
      </c>
      <c r="AC41" s="2"/>
      <c r="AD41" s="8"/>
      <c r="AE41" s="8"/>
    </row>
    <row r="42" spans="1:37" s="7" customFormat="1" ht="24.75" customHeight="1" thickBot="1" x14ac:dyDescent="0.25">
      <c r="A42" s="63" t="s">
        <v>1</v>
      </c>
      <c r="B42" s="64"/>
      <c r="C42" s="65"/>
      <c r="D42" s="36">
        <f t="shared" ref="D42:AB42" si="108">SUM(D35:D41)</f>
        <v>354300</v>
      </c>
      <c r="E42" s="36">
        <f t="shared" si="108"/>
        <v>212580</v>
      </c>
      <c r="F42" s="36">
        <f t="shared" si="108"/>
        <v>70860</v>
      </c>
      <c r="G42" s="36">
        <f t="shared" si="108"/>
        <v>840</v>
      </c>
      <c r="H42" s="36">
        <f t="shared" si="108"/>
        <v>9450</v>
      </c>
      <c r="I42" s="36">
        <f t="shared" si="108"/>
        <v>0</v>
      </c>
      <c r="J42" s="36">
        <f t="shared" si="108"/>
        <v>648030</v>
      </c>
      <c r="K42" s="36">
        <f t="shared" si="108"/>
        <v>1400</v>
      </c>
      <c r="L42" s="36">
        <f t="shared" si="108"/>
        <v>354300</v>
      </c>
      <c r="M42" s="36">
        <f t="shared" si="108"/>
        <v>205494</v>
      </c>
      <c r="N42" s="36">
        <f t="shared" si="108"/>
        <v>70860</v>
      </c>
      <c r="O42" s="36">
        <f t="shared" si="108"/>
        <v>840</v>
      </c>
      <c r="P42" s="36">
        <f t="shared" si="108"/>
        <v>9450</v>
      </c>
      <c r="Q42" s="36">
        <f t="shared" si="108"/>
        <v>0</v>
      </c>
      <c r="R42" s="36">
        <f t="shared" si="108"/>
        <v>640944</v>
      </c>
      <c r="S42" s="36">
        <f t="shared" si="108"/>
        <v>1400</v>
      </c>
      <c r="T42" s="36">
        <f t="shared" si="108"/>
        <v>0</v>
      </c>
      <c r="U42" s="36">
        <f t="shared" si="108"/>
        <v>7086</v>
      </c>
      <c r="V42" s="36">
        <f t="shared" si="108"/>
        <v>0</v>
      </c>
      <c r="W42" s="36">
        <f t="shared" si="108"/>
        <v>0</v>
      </c>
      <c r="X42" s="36">
        <f t="shared" si="108"/>
        <v>0</v>
      </c>
      <c r="Y42" s="36">
        <f t="shared" si="108"/>
        <v>0</v>
      </c>
      <c r="Z42" s="36">
        <f t="shared" si="108"/>
        <v>7086</v>
      </c>
      <c r="AA42" s="36">
        <f t="shared" si="108"/>
        <v>0</v>
      </c>
      <c r="AB42" s="39">
        <f t="shared" si="108"/>
        <v>7086</v>
      </c>
      <c r="AC42" s="2"/>
      <c r="AD42" s="8"/>
      <c r="AE42" s="8"/>
    </row>
    <row r="43" spans="1:37" s="7" customFormat="1" ht="16.5" customHeight="1" thickBot="1" x14ac:dyDescent="0.25">
      <c r="B43" s="58"/>
      <c r="C43" s="28"/>
      <c r="AB43" s="46"/>
      <c r="AC43" s="2"/>
      <c r="AD43" s="8"/>
      <c r="AE43" s="8"/>
    </row>
    <row r="44" spans="1:37" s="7" customFormat="1" ht="21.75" customHeight="1" x14ac:dyDescent="0.2">
      <c r="A44" s="51">
        <v>5</v>
      </c>
      <c r="B44" s="50">
        <v>46204</v>
      </c>
      <c r="C44" s="52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2"/>
      <c r="AC44" s="2"/>
      <c r="AD44" s="8"/>
      <c r="AE44" s="8"/>
    </row>
    <row r="45" spans="1:37" s="7" customFormat="1" ht="24.75" customHeight="1" x14ac:dyDescent="0.2">
      <c r="A45" s="21">
        <v>1</v>
      </c>
      <c r="B45" s="22">
        <v>46023</v>
      </c>
      <c r="C45" s="27"/>
      <c r="D45" s="23">
        <v>50400</v>
      </c>
      <c r="E45" s="23">
        <f>ROUND(VLOOKUP(B45,$AJ$13:$AK$37,2)*(D45),0)</f>
        <v>30240</v>
      </c>
      <c r="F45" s="14">
        <f>+IF(AND($AF$5=9%,D45*(9%)&lt;=1800),1800,IF(AND($AF$5=18%,D45*(18%)&lt;=3600),3600,IF(AND($AF$5=27%,D45*(27%)&lt;=5400),5400,D45*($AF$5))))</f>
        <v>10080</v>
      </c>
      <c r="G45" s="23">
        <v>120</v>
      </c>
      <c r="H45" s="23">
        <v>1350</v>
      </c>
      <c r="I45" s="23">
        <v>0</v>
      </c>
      <c r="J45" s="23">
        <f>SUM(D45:I45)</f>
        <v>92190</v>
      </c>
      <c r="K45" s="23">
        <v>200</v>
      </c>
      <c r="L45" s="23">
        <f t="shared" ref="L45:L51" si="109">+D45</f>
        <v>50400</v>
      </c>
      <c r="M45" s="23">
        <f>ROUND(VLOOKUP(B45,$AH$13:$AI$37,2)*(L45),0)</f>
        <v>29232</v>
      </c>
      <c r="N45" s="14">
        <f>+IF(AND($AF$5=9%,L45*(9%)&lt;=1800),1800,IF(AND($AF$5=18%,L45*(18%)&lt;=3600),3600,IF(AND($AF$5=27%,L45*(27%)&lt;=5400),5400,L45*($AF$5))))</f>
        <v>10080</v>
      </c>
      <c r="O45" s="23">
        <f t="shared" ref="O45:O51" si="110">+G45</f>
        <v>120</v>
      </c>
      <c r="P45" s="23">
        <f>+H45</f>
        <v>1350</v>
      </c>
      <c r="Q45" s="23">
        <f t="shared" ref="Q45:Q51" si="111">+I45</f>
        <v>0</v>
      </c>
      <c r="R45" s="23">
        <f>SUM(L45:Q45)</f>
        <v>91182</v>
      </c>
      <c r="S45" s="23">
        <v>200</v>
      </c>
      <c r="T45" s="23">
        <f t="shared" ref="T45:T51" si="112">+D45-L45</f>
        <v>0</v>
      </c>
      <c r="U45" s="23">
        <f t="shared" ref="U45:U51" si="113">+E45-M45</f>
        <v>1008</v>
      </c>
      <c r="V45" s="23">
        <f>+F45-N45</f>
        <v>0</v>
      </c>
      <c r="W45" s="23">
        <f t="shared" ref="W45:W51" si="114">+G45-O45</f>
        <v>0</v>
      </c>
      <c r="X45" s="23">
        <f t="shared" ref="X45:X51" si="115">+H45-P45</f>
        <v>0</v>
      </c>
      <c r="Y45" s="23">
        <f t="shared" ref="Y45:Y51" si="116">+I45-Q45</f>
        <v>0</v>
      </c>
      <c r="Z45" s="23">
        <f t="shared" ref="Z45:Z51" si="117">+J45-R45</f>
        <v>1008</v>
      </c>
      <c r="AA45" s="23">
        <f t="shared" ref="AA45:AA51" si="118">+K45-S45</f>
        <v>0</v>
      </c>
      <c r="AB45" s="24">
        <f>+Z45-AA45</f>
        <v>1008</v>
      </c>
      <c r="AC45" s="2"/>
      <c r="AD45" s="8"/>
      <c r="AE45" s="8"/>
    </row>
    <row r="46" spans="1:37" s="7" customFormat="1" ht="24.75" customHeight="1" x14ac:dyDescent="0.2">
      <c r="A46" s="21">
        <v>2</v>
      </c>
      <c r="B46" s="22">
        <v>46054</v>
      </c>
      <c r="C46" s="27"/>
      <c r="D46" s="23">
        <f>+D45</f>
        <v>50400</v>
      </c>
      <c r="E46" s="23">
        <f>ROUND(VLOOKUP(B46,$AJ$13:$AK$37,2)*(D46),0)</f>
        <v>30240</v>
      </c>
      <c r="F46" s="14">
        <f>+IF(AND($AF$5=9%,D46*(9%)&lt;=1800),1800,IF(AND($AF$5=18%,D46*(18%)&lt;=3600),3600,IF(AND($AF$5=27%,D46*(27%)&lt;=5400),5400,D46*($AF$5))))</f>
        <v>10080</v>
      </c>
      <c r="G46" s="23">
        <v>120</v>
      </c>
      <c r="H46" s="23">
        <f>+H45</f>
        <v>1350</v>
      </c>
      <c r="I46" s="23">
        <v>0</v>
      </c>
      <c r="J46" s="23">
        <f t="shared" ref="J46:J51" si="119">SUM(D46:I46)</f>
        <v>92190</v>
      </c>
      <c r="K46" s="23">
        <v>200</v>
      </c>
      <c r="L46" s="23">
        <f t="shared" si="109"/>
        <v>50400</v>
      </c>
      <c r="M46" s="23">
        <f>ROUND(VLOOKUP(B46,$AH$13:$AI$37,2)*(L46),0)</f>
        <v>29232</v>
      </c>
      <c r="N46" s="14">
        <f>+IF(AND($AF$5=9%,L46*(9%)&lt;=1800),1800,IF(AND($AF$5=18%,L46*(18%)&lt;=3600),3600,IF(AND($AF$5=27%,L46*(27%)&lt;=5400),5400,L46*($AF$5))))</f>
        <v>10080</v>
      </c>
      <c r="O46" s="23">
        <f t="shared" si="110"/>
        <v>120</v>
      </c>
      <c r="P46" s="23">
        <f t="shared" ref="P46:P51" si="120">+H46</f>
        <v>1350</v>
      </c>
      <c r="Q46" s="23">
        <f t="shared" si="111"/>
        <v>0</v>
      </c>
      <c r="R46" s="23">
        <f t="shared" ref="R46:R51" si="121">SUM(L46:Q46)</f>
        <v>91182</v>
      </c>
      <c r="S46" s="23">
        <v>200</v>
      </c>
      <c r="T46" s="23">
        <f t="shared" si="112"/>
        <v>0</v>
      </c>
      <c r="U46" s="23">
        <f t="shared" si="113"/>
        <v>1008</v>
      </c>
      <c r="V46" s="23">
        <f>+F46-N46</f>
        <v>0</v>
      </c>
      <c r="W46" s="23">
        <f t="shared" si="114"/>
        <v>0</v>
      </c>
      <c r="X46" s="23">
        <f t="shared" si="115"/>
        <v>0</v>
      </c>
      <c r="Y46" s="23">
        <f t="shared" si="116"/>
        <v>0</v>
      </c>
      <c r="Z46" s="23">
        <f t="shared" si="117"/>
        <v>1008</v>
      </c>
      <c r="AA46" s="23">
        <f t="shared" si="118"/>
        <v>0</v>
      </c>
      <c r="AB46" s="24">
        <f t="shared" ref="AB46:AB51" si="122">+Z46-AA46</f>
        <v>1008</v>
      </c>
      <c r="AC46" s="2"/>
      <c r="AD46" s="8"/>
      <c r="AE46" s="8"/>
    </row>
    <row r="47" spans="1:37" s="7" customFormat="1" ht="24.75" customHeight="1" x14ac:dyDescent="0.2">
      <c r="A47" s="21">
        <v>3</v>
      </c>
      <c r="B47" s="22">
        <v>46082</v>
      </c>
      <c r="C47" s="27"/>
      <c r="D47" s="23">
        <f t="shared" ref="D47:D50" si="123">+D46</f>
        <v>50400</v>
      </c>
      <c r="E47" s="23">
        <f>ROUND(VLOOKUP(B47,$AJ$13:$AK$37,2)*(D47),0)</f>
        <v>30240</v>
      </c>
      <c r="F47" s="14">
        <f t="shared" ref="F47:F51" si="124">+IF(AND($AF$5=9%,D47*(9%)&lt;=1800),1800,IF(AND($AF$5=18%,D47*(18%)&lt;=3600),3600,IF(AND($AF$5=27%,D47*(27%)&lt;=5400),5400,D47*($AF$5))))</f>
        <v>10080</v>
      </c>
      <c r="G47" s="23">
        <v>120</v>
      </c>
      <c r="H47" s="23">
        <f t="shared" ref="H47:H51" si="125">+H46</f>
        <v>1350</v>
      </c>
      <c r="I47" s="23">
        <v>0</v>
      </c>
      <c r="J47" s="23">
        <f t="shared" si="119"/>
        <v>92190</v>
      </c>
      <c r="K47" s="23">
        <v>200</v>
      </c>
      <c r="L47" s="23">
        <f t="shared" si="109"/>
        <v>50400</v>
      </c>
      <c r="M47" s="23">
        <f>ROUND(VLOOKUP(B47,$AH$13:$AI$37,2)*(L47),0)</f>
        <v>29232</v>
      </c>
      <c r="N47" s="14">
        <f t="shared" ref="N47:N51" si="126">+IF(AND($AF$5=9%,L47*(9%)&lt;=1800),1800,IF(AND($AF$5=18%,L47*(18%)&lt;=3600),3600,IF(AND($AF$5=27%,L47*(27%)&lt;=5400),5400,L47*($AF$5))))</f>
        <v>10080</v>
      </c>
      <c r="O47" s="23">
        <f t="shared" si="110"/>
        <v>120</v>
      </c>
      <c r="P47" s="23">
        <f t="shared" si="120"/>
        <v>1350</v>
      </c>
      <c r="Q47" s="23">
        <f t="shared" si="111"/>
        <v>0</v>
      </c>
      <c r="R47" s="23">
        <f t="shared" si="121"/>
        <v>91182</v>
      </c>
      <c r="S47" s="23">
        <v>200</v>
      </c>
      <c r="T47" s="23">
        <f t="shared" si="112"/>
        <v>0</v>
      </c>
      <c r="U47" s="23">
        <f t="shared" si="113"/>
        <v>1008</v>
      </c>
      <c r="V47" s="23">
        <f t="shared" ref="V47:V51" si="127">+F47-N47</f>
        <v>0</v>
      </c>
      <c r="W47" s="23">
        <f t="shared" si="114"/>
        <v>0</v>
      </c>
      <c r="X47" s="23">
        <f t="shared" si="115"/>
        <v>0</v>
      </c>
      <c r="Y47" s="23">
        <f t="shared" si="116"/>
        <v>0</v>
      </c>
      <c r="Z47" s="23">
        <f t="shared" si="117"/>
        <v>1008</v>
      </c>
      <c r="AA47" s="23">
        <f t="shared" si="118"/>
        <v>0</v>
      </c>
      <c r="AB47" s="24">
        <f t="shared" si="122"/>
        <v>1008</v>
      </c>
      <c r="AC47" s="2"/>
      <c r="AD47" s="8"/>
      <c r="AE47" s="8"/>
    </row>
    <row r="48" spans="1:37" s="7" customFormat="1" ht="24.75" customHeight="1" x14ac:dyDescent="0.2">
      <c r="A48" s="21">
        <v>4</v>
      </c>
      <c r="B48" s="22">
        <v>46113</v>
      </c>
      <c r="C48" s="27"/>
      <c r="D48" s="23">
        <f t="shared" si="123"/>
        <v>50400</v>
      </c>
      <c r="E48" s="23">
        <f>ROUND(VLOOKUP(B48,$AJ$13:$AK$37,2)*(D48),0)</f>
        <v>30240</v>
      </c>
      <c r="F48" s="14">
        <f t="shared" si="124"/>
        <v>10080</v>
      </c>
      <c r="G48" s="23">
        <v>120</v>
      </c>
      <c r="H48" s="23">
        <f t="shared" si="125"/>
        <v>1350</v>
      </c>
      <c r="I48" s="23">
        <v>0</v>
      </c>
      <c r="J48" s="23">
        <f t="shared" si="119"/>
        <v>92190</v>
      </c>
      <c r="K48" s="23">
        <v>200</v>
      </c>
      <c r="L48" s="23">
        <f t="shared" si="109"/>
        <v>50400</v>
      </c>
      <c r="M48" s="23">
        <f>ROUND(VLOOKUP(B48,$AH$13:$AI$37,2)*(L48),0)</f>
        <v>29232</v>
      </c>
      <c r="N48" s="14">
        <f t="shared" si="126"/>
        <v>10080</v>
      </c>
      <c r="O48" s="23">
        <f t="shared" si="110"/>
        <v>120</v>
      </c>
      <c r="P48" s="23">
        <f t="shared" si="120"/>
        <v>1350</v>
      </c>
      <c r="Q48" s="23">
        <f t="shared" si="111"/>
        <v>0</v>
      </c>
      <c r="R48" s="23">
        <f t="shared" si="121"/>
        <v>91182</v>
      </c>
      <c r="S48" s="23">
        <v>200</v>
      </c>
      <c r="T48" s="23">
        <f t="shared" si="112"/>
        <v>0</v>
      </c>
      <c r="U48" s="23">
        <f t="shared" si="113"/>
        <v>1008</v>
      </c>
      <c r="V48" s="23">
        <f t="shared" si="127"/>
        <v>0</v>
      </c>
      <c r="W48" s="23">
        <f t="shared" si="114"/>
        <v>0</v>
      </c>
      <c r="X48" s="23">
        <f t="shared" si="115"/>
        <v>0</v>
      </c>
      <c r="Y48" s="23">
        <f t="shared" si="116"/>
        <v>0</v>
      </c>
      <c r="Z48" s="23">
        <f t="shared" si="117"/>
        <v>1008</v>
      </c>
      <c r="AA48" s="23">
        <f t="shared" si="118"/>
        <v>0</v>
      </c>
      <c r="AB48" s="24">
        <f t="shared" si="122"/>
        <v>1008</v>
      </c>
      <c r="AC48" s="2"/>
      <c r="AD48" s="8"/>
      <c r="AE48" s="8"/>
    </row>
    <row r="49" spans="1:33" s="7" customFormat="1" ht="24.75" customHeight="1" x14ac:dyDescent="0.2">
      <c r="A49" s="21">
        <v>5</v>
      </c>
      <c r="B49" s="22">
        <v>46143</v>
      </c>
      <c r="C49" s="27"/>
      <c r="D49" s="23">
        <f t="shared" si="123"/>
        <v>50400</v>
      </c>
      <c r="E49" s="23">
        <f>ROUND(VLOOKUP(B49,$AJ$13:$AK$37,2)*(D49),0)</f>
        <v>30240</v>
      </c>
      <c r="F49" s="14">
        <f t="shared" si="124"/>
        <v>10080</v>
      </c>
      <c r="G49" s="23">
        <v>120</v>
      </c>
      <c r="H49" s="23">
        <f t="shared" si="125"/>
        <v>1350</v>
      </c>
      <c r="I49" s="23">
        <v>0</v>
      </c>
      <c r="J49" s="23">
        <f t="shared" si="119"/>
        <v>92190</v>
      </c>
      <c r="K49" s="23">
        <v>200</v>
      </c>
      <c r="L49" s="23">
        <f t="shared" si="109"/>
        <v>50400</v>
      </c>
      <c r="M49" s="23">
        <f>ROUND(VLOOKUP(B49,$AH$13:$AI$37,2)*(L49),0)</f>
        <v>29232</v>
      </c>
      <c r="N49" s="14">
        <f t="shared" si="126"/>
        <v>10080</v>
      </c>
      <c r="O49" s="23">
        <f t="shared" si="110"/>
        <v>120</v>
      </c>
      <c r="P49" s="23">
        <f t="shared" si="120"/>
        <v>1350</v>
      </c>
      <c r="Q49" s="23">
        <f t="shared" si="111"/>
        <v>0</v>
      </c>
      <c r="R49" s="23">
        <f t="shared" si="121"/>
        <v>91182</v>
      </c>
      <c r="S49" s="23">
        <v>200</v>
      </c>
      <c r="T49" s="23">
        <f t="shared" si="112"/>
        <v>0</v>
      </c>
      <c r="U49" s="23">
        <f t="shared" si="113"/>
        <v>1008</v>
      </c>
      <c r="V49" s="23">
        <f t="shared" si="127"/>
        <v>0</v>
      </c>
      <c r="W49" s="23">
        <f t="shared" si="114"/>
        <v>0</v>
      </c>
      <c r="X49" s="23">
        <f t="shared" si="115"/>
        <v>0</v>
      </c>
      <c r="Y49" s="23">
        <f t="shared" si="116"/>
        <v>0</v>
      </c>
      <c r="Z49" s="23">
        <f t="shared" si="117"/>
        <v>1008</v>
      </c>
      <c r="AA49" s="23">
        <f t="shared" si="118"/>
        <v>0</v>
      </c>
      <c r="AB49" s="24">
        <f t="shared" si="122"/>
        <v>1008</v>
      </c>
      <c r="AC49" s="2"/>
      <c r="AD49" s="8"/>
      <c r="AE49" s="8"/>
    </row>
    <row r="50" spans="1:33" s="7" customFormat="1" ht="24.75" customHeight="1" x14ac:dyDescent="0.2">
      <c r="A50" s="21">
        <v>6</v>
      </c>
      <c r="B50" s="22">
        <v>46174</v>
      </c>
      <c r="C50" s="27"/>
      <c r="D50" s="23">
        <f t="shared" si="123"/>
        <v>50400</v>
      </c>
      <c r="E50" s="23">
        <f>ROUND(VLOOKUP(B50,$AJ$13:$AK$37,2)*(D50),0)</f>
        <v>30240</v>
      </c>
      <c r="F50" s="14">
        <f t="shared" si="124"/>
        <v>10080</v>
      </c>
      <c r="G50" s="23">
        <v>120</v>
      </c>
      <c r="H50" s="23">
        <f t="shared" si="125"/>
        <v>1350</v>
      </c>
      <c r="I50" s="23">
        <v>0</v>
      </c>
      <c r="J50" s="23">
        <f t="shared" si="119"/>
        <v>92190</v>
      </c>
      <c r="K50" s="23">
        <v>200</v>
      </c>
      <c r="L50" s="23">
        <f t="shared" si="109"/>
        <v>50400</v>
      </c>
      <c r="M50" s="23">
        <f>ROUND(VLOOKUP(B50,$AH$13:$AI$37,2)*(L50),0)</f>
        <v>29232</v>
      </c>
      <c r="N50" s="14">
        <f t="shared" si="126"/>
        <v>10080</v>
      </c>
      <c r="O50" s="23">
        <f t="shared" si="110"/>
        <v>120</v>
      </c>
      <c r="P50" s="23">
        <f t="shared" si="120"/>
        <v>1350</v>
      </c>
      <c r="Q50" s="23">
        <f t="shared" si="111"/>
        <v>0</v>
      </c>
      <c r="R50" s="23">
        <f t="shared" si="121"/>
        <v>91182</v>
      </c>
      <c r="S50" s="23">
        <v>200</v>
      </c>
      <c r="T50" s="23">
        <f t="shared" si="112"/>
        <v>0</v>
      </c>
      <c r="U50" s="23">
        <f t="shared" si="113"/>
        <v>1008</v>
      </c>
      <c r="V50" s="23">
        <f t="shared" si="127"/>
        <v>0</v>
      </c>
      <c r="W50" s="23">
        <f t="shared" si="114"/>
        <v>0</v>
      </c>
      <c r="X50" s="23">
        <f t="shared" si="115"/>
        <v>0</v>
      </c>
      <c r="Y50" s="23">
        <f t="shared" si="116"/>
        <v>0</v>
      </c>
      <c r="Z50" s="23">
        <f t="shared" si="117"/>
        <v>1008</v>
      </c>
      <c r="AA50" s="23">
        <f t="shared" si="118"/>
        <v>0</v>
      </c>
      <c r="AB50" s="24">
        <f t="shared" si="122"/>
        <v>1008</v>
      </c>
      <c r="AC50" s="2"/>
      <c r="AD50" s="8"/>
      <c r="AE50" s="8"/>
    </row>
    <row r="51" spans="1:33" s="7" customFormat="1" ht="24.75" customHeight="1" thickBot="1" x14ac:dyDescent="0.25">
      <c r="A51" s="21">
        <v>7</v>
      </c>
      <c r="B51" s="22">
        <v>46204</v>
      </c>
      <c r="C51" s="27"/>
      <c r="D51" s="54">
        <f>+IF(B44=DATE(2026,7,1), IF(CEILING(D50*3%,100)-ROUND(D50*3%,0)&lt;=50, CEILING(D50*3%,100), CEILING(D50*3%,100)-100)+D50, IF(B44=DATE(2026,1,1), D50, 0))</f>
        <v>51900</v>
      </c>
      <c r="E51" s="23">
        <f>ROUND(VLOOKUP(B51,$AJ$13:$AK$37,2)*(D51),0)</f>
        <v>31140</v>
      </c>
      <c r="F51" s="14">
        <f t="shared" si="124"/>
        <v>10380</v>
      </c>
      <c r="G51" s="23">
        <v>120</v>
      </c>
      <c r="H51" s="23">
        <f t="shared" si="125"/>
        <v>1350</v>
      </c>
      <c r="I51" s="23">
        <v>0</v>
      </c>
      <c r="J51" s="23">
        <f t="shared" si="119"/>
        <v>94890</v>
      </c>
      <c r="K51" s="23">
        <v>200</v>
      </c>
      <c r="L51" s="23">
        <f t="shared" si="109"/>
        <v>51900</v>
      </c>
      <c r="M51" s="23">
        <f>ROUND(VLOOKUP(B51,$AH$13:$AI$37,2)*(L51),0)</f>
        <v>30102</v>
      </c>
      <c r="N51" s="14">
        <f t="shared" si="126"/>
        <v>10380</v>
      </c>
      <c r="O51" s="23">
        <f t="shared" si="110"/>
        <v>120</v>
      </c>
      <c r="P51" s="23">
        <f t="shared" si="120"/>
        <v>1350</v>
      </c>
      <c r="Q51" s="23">
        <f t="shared" si="111"/>
        <v>0</v>
      </c>
      <c r="R51" s="23">
        <f t="shared" si="121"/>
        <v>93852</v>
      </c>
      <c r="S51" s="23">
        <v>200</v>
      </c>
      <c r="T51" s="23">
        <f t="shared" si="112"/>
        <v>0</v>
      </c>
      <c r="U51" s="23">
        <f t="shared" si="113"/>
        <v>1038</v>
      </c>
      <c r="V51" s="23">
        <f t="shared" si="127"/>
        <v>0</v>
      </c>
      <c r="W51" s="23">
        <f t="shared" si="114"/>
        <v>0</v>
      </c>
      <c r="X51" s="23">
        <f t="shared" si="115"/>
        <v>0</v>
      </c>
      <c r="Y51" s="23">
        <f t="shared" si="116"/>
        <v>0</v>
      </c>
      <c r="Z51" s="23">
        <f t="shared" si="117"/>
        <v>1038</v>
      </c>
      <c r="AA51" s="23">
        <f t="shared" si="118"/>
        <v>0</v>
      </c>
      <c r="AB51" s="24">
        <f t="shared" si="122"/>
        <v>1038</v>
      </c>
      <c r="AC51" s="2"/>
      <c r="AD51" s="8"/>
      <c r="AE51" s="8"/>
      <c r="AF51" s="8"/>
      <c r="AG51" s="8"/>
    </row>
    <row r="52" spans="1:33" s="7" customFormat="1" ht="24.75" customHeight="1" thickBot="1" x14ac:dyDescent="0.25">
      <c r="A52" s="63" t="s">
        <v>1</v>
      </c>
      <c r="B52" s="64"/>
      <c r="C52" s="65"/>
      <c r="D52" s="36">
        <f t="shared" ref="D52:AB52" si="128">SUM(D45:D51)</f>
        <v>354300</v>
      </c>
      <c r="E52" s="36">
        <f t="shared" si="128"/>
        <v>212580</v>
      </c>
      <c r="F52" s="36">
        <f t="shared" si="128"/>
        <v>70860</v>
      </c>
      <c r="G52" s="36">
        <f t="shared" si="128"/>
        <v>840</v>
      </c>
      <c r="H52" s="36">
        <f t="shared" si="128"/>
        <v>9450</v>
      </c>
      <c r="I52" s="36">
        <f t="shared" si="128"/>
        <v>0</v>
      </c>
      <c r="J52" s="36">
        <f t="shared" si="128"/>
        <v>648030</v>
      </c>
      <c r="K52" s="36">
        <f t="shared" si="128"/>
        <v>1400</v>
      </c>
      <c r="L52" s="36">
        <f t="shared" si="128"/>
        <v>354300</v>
      </c>
      <c r="M52" s="36">
        <f t="shared" si="128"/>
        <v>205494</v>
      </c>
      <c r="N52" s="36">
        <f t="shared" si="128"/>
        <v>70860</v>
      </c>
      <c r="O52" s="36">
        <f t="shared" si="128"/>
        <v>840</v>
      </c>
      <c r="P52" s="36">
        <f t="shared" si="128"/>
        <v>9450</v>
      </c>
      <c r="Q52" s="36">
        <f t="shared" si="128"/>
        <v>0</v>
      </c>
      <c r="R52" s="36">
        <f t="shared" si="128"/>
        <v>640944</v>
      </c>
      <c r="S52" s="36">
        <f t="shared" si="128"/>
        <v>1400</v>
      </c>
      <c r="T52" s="36">
        <f t="shared" si="128"/>
        <v>0</v>
      </c>
      <c r="U52" s="36">
        <f t="shared" si="128"/>
        <v>7086</v>
      </c>
      <c r="V52" s="36">
        <f t="shared" si="128"/>
        <v>0</v>
      </c>
      <c r="W52" s="36">
        <f t="shared" si="128"/>
        <v>0</v>
      </c>
      <c r="X52" s="36">
        <f t="shared" si="128"/>
        <v>0</v>
      </c>
      <c r="Y52" s="36">
        <f t="shared" si="128"/>
        <v>0</v>
      </c>
      <c r="Z52" s="36">
        <f t="shared" si="128"/>
        <v>7086</v>
      </c>
      <c r="AA52" s="36">
        <f t="shared" si="128"/>
        <v>0</v>
      </c>
      <c r="AB52" s="39">
        <f t="shared" si="128"/>
        <v>7086</v>
      </c>
      <c r="AC52" s="2"/>
      <c r="AD52" s="8"/>
      <c r="AE52" s="8"/>
      <c r="AF52" s="8"/>
      <c r="AG52" s="8"/>
    </row>
    <row r="53" spans="1:33" s="7" customFormat="1" ht="12.75" customHeight="1" thickBot="1" x14ac:dyDescent="0.25">
      <c r="B53" s="58"/>
      <c r="C53" s="28"/>
      <c r="AB53" s="46"/>
      <c r="AC53" s="2"/>
      <c r="AD53" s="8"/>
      <c r="AE53" s="8"/>
      <c r="AF53" s="8"/>
      <c r="AG53" s="8"/>
    </row>
    <row r="54" spans="1:33" s="7" customFormat="1" ht="18" customHeight="1" x14ac:dyDescent="0.2">
      <c r="A54" s="51">
        <v>6</v>
      </c>
      <c r="B54" s="50">
        <v>46204</v>
      </c>
      <c r="C54" s="52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2"/>
      <c r="AC54" s="2"/>
      <c r="AD54" s="8"/>
      <c r="AE54" s="8"/>
      <c r="AF54" s="8"/>
      <c r="AG54" s="8"/>
    </row>
    <row r="55" spans="1:33" s="7" customFormat="1" ht="24.75" customHeight="1" x14ac:dyDescent="0.2">
      <c r="A55" s="21">
        <v>1</v>
      </c>
      <c r="B55" s="22">
        <v>46023</v>
      </c>
      <c r="C55" s="27"/>
      <c r="D55" s="23">
        <v>50400</v>
      </c>
      <c r="E55" s="23">
        <f>ROUND(VLOOKUP(B55,$AJ$13:$AK$37,2)*(D55),0)</f>
        <v>30240</v>
      </c>
      <c r="F55" s="14">
        <f>+IF(AND($AF$5=9%,D55*(9%)&lt;=1800),1800,IF(AND($AF$5=18%,D55*(18%)&lt;=3600),3600,IF(AND($AF$5=27%,D55*(27%)&lt;=5400),5400,D55*($AF$5))))</f>
        <v>10080</v>
      </c>
      <c r="G55" s="23">
        <v>120</v>
      </c>
      <c r="H55" s="23">
        <v>1350</v>
      </c>
      <c r="I55" s="23">
        <v>0</v>
      </c>
      <c r="J55" s="23">
        <f>SUM(D55:I55)</f>
        <v>92190</v>
      </c>
      <c r="K55" s="23">
        <v>200</v>
      </c>
      <c r="L55" s="23">
        <f t="shared" ref="L55:L61" si="129">+D55</f>
        <v>50400</v>
      </c>
      <c r="M55" s="23">
        <f>ROUND(VLOOKUP(B55,$AH$13:$AI$37,2)*(L55),0)</f>
        <v>29232</v>
      </c>
      <c r="N55" s="14">
        <f>+IF(AND($AF$5=9%,L55*(9%)&lt;=1800),1800,IF(AND($AF$5=18%,L55*(18%)&lt;=3600),3600,IF(AND($AF$5=27%,L55*(27%)&lt;=5400),5400,L55*($AF$5))))</f>
        <v>10080</v>
      </c>
      <c r="O55" s="23">
        <f t="shared" ref="O55:O61" si="130">+G55</f>
        <v>120</v>
      </c>
      <c r="P55" s="23">
        <f>+H55</f>
        <v>1350</v>
      </c>
      <c r="Q55" s="23">
        <f t="shared" ref="Q55:Q61" si="131">+I55</f>
        <v>0</v>
      </c>
      <c r="R55" s="23">
        <f>SUM(L55:Q55)</f>
        <v>91182</v>
      </c>
      <c r="S55" s="23">
        <v>200</v>
      </c>
      <c r="T55" s="23">
        <f t="shared" ref="T55:T61" si="132">+D55-L55</f>
        <v>0</v>
      </c>
      <c r="U55" s="23">
        <f t="shared" ref="U55:U61" si="133">+E55-M55</f>
        <v>1008</v>
      </c>
      <c r="V55" s="23">
        <f>+F55-N55</f>
        <v>0</v>
      </c>
      <c r="W55" s="23">
        <f t="shared" ref="W55:W61" si="134">+G55-O55</f>
        <v>0</v>
      </c>
      <c r="X55" s="23">
        <f t="shared" ref="X55:X61" si="135">+H55-P55</f>
        <v>0</v>
      </c>
      <c r="Y55" s="23">
        <f t="shared" ref="Y55:Y61" si="136">+I55-Q55</f>
        <v>0</v>
      </c>
      <c r="Z55" s="23">
        <f t="shared" ref="Z55:Z61" si="137">+J55-R55</f>
        <v>1008</v>
      </c>
      <c r="AA55" s="23">
        <f t="shared" ref="AA55:AA61" si="138">+K55-S55</f>
        <v>0</v>
      </c>
      <c r="AB55" s="24">
        <f>+Z55-AA55</f>
        <v>1008</v>
      </c>
      <c r="AC55" s="2"/>
      <c r="AD55" s="8"/>
      <c r="AE55" s="8"/>
      <c r="AF55" s="8"/>
      <c r="AG55" s="8"/>
    </row>
    <row r="56" spans="1:33" s="7" customFormat="1" ht="24.75" customHeight="1" x14ac:dyDescent="0.2">
      <c r="A56" s="21">
        <v>2</v>
      </c>
      <c r="B56" s="22">
        <v>46054</v>
      </c>
      <c r="C56" s="27"/>
      <c r="D56" s="23">
        <f>+D55</f>
        <v>50400</v>
      </c>
      <c r="E56" s="23">
        <f>ROUND(VLOOKUP(B56,$AJ$13:$AK$37,2)*(D56),0)</f>
        <v>30240</v>
      </c>
      <c r="F56" s="14">
        <f>+IF(AND($AF$5=9%,D56*(9%)&lt;=1800),1800,IF(AND($AF$5=18%,D56*(18%)&lt;=3600),3600,IF(AND($AF$5=27%,D56*(27%)&lt;=5400),5400,D56*($AF$5))))</f>
        <v>10080</v>
      </c>
      <c r="G56" s="23">
        <v>120</v>
      </c>
      <c r="H56" s="23">
        <f>+H55</f>
        <v>1350</v>
      </c>
      <c r="I56" s="23">
        <v>0</v>
      </c>
      <c r="J56" s="23">
        <f t="shared" ref="J56:J61" si="139">SUM(D56:I56)</f>
        <v>92190</v>
      </c>
      <c r="K56" s="23">
        <v>200</v>
      </c>
      <c r="L56" s="23">
        <f t="shared" si="129"/>
        <v>50400</v>
      </c>
      <c r="M56" s="23">
        <f>ROUND(VLOOKUP(B56,$AH$13:$AI$37,2)*(L56),0)</f>
        <v>29232</v>
      </c>
      <c r="N56" s="14">
        <f>+IF(AND($AF$5=9%,L56*(9%)&lt;=1800),1800,IF(AND($AF$5=18%,L56*(18%)&lt;=3600),3600,IF(AND($AF$5=27%,L56*(27%)&lt;=5400),5400,L56*($AF$5))))</f>
        <v>10080</v>
      </c>
      <c r="O56" s="23">
        <f t="shared" si="130"/>
        <v>120</v>
      </c>
      <c r="P56" s="23">
        <f t="shared" ref="P56:P61" si="140">+H56</f>
        <v>1350</v>
      </c>
      <c r="Q56" s="23">
        <f t="shared" si="131"/>
        <v>0</v>
      </c>
      <c r="R56" s="23">
        <f t="shared" ref="R56:R61" si="141">SUM(L56:Q56)</f>
        <v>91182</v>
      </c>
      <c r="S56" s="23">
        <v>200</v>
      </c>
      <c r="T56" s="23">
        <f t="shared" si="132"/>
        <v>0</v>
      </c>
      <c r="U56" s="23">
        <f t="shared" si="133"/>
        <v>1008</v>
      </c>
      <c r="V56" s="23">
        <f>+F56-N56</f>
        <v>0</v>
      </c>
      <c r="W56" s="23">
        <f t="shared" si="134"/>
        <v>0</v>
      </c>
      <c r="X56" s="23">
        <f t="shared" si="135"/>
        <v>0</v>
      </c>
      <c r="Y56" s="23">
        <f t="shared" si="136"/>
        <v>0</v>
      </c>
      <c r="Z56" s="23">
        <f t="shared" si="137"/>
        <v>1008</v>
      </c>
      <c r="AA56" s="23">
        <f t="shared" si="138"/>
        <v>0</v>
      </c>
      <c r="AB56" s="24">
        <f t="shared" ref="AB56:AB61" si="142">+Z56-AA56</f>
        <v>1008</v>
      </c>
      <c r="AC56" s="2"/>
      <c r="AD56" s="8"/>
      <c r="AE56" s="8"/>
      <c r="AF56" s="8"/>
      <c r="AG56" s="8"/>
    </row>
    <row r="57" spans="1:33" s="7" customFormat="1" ht="24.75" customHeight="1" x14ac:dyDescent="0.2">
      <c r="A57" s="21">
        <v>3</v>
      </c>
      <c r="B57" s="22">
        <v>46082</v>
      </c>
      <c r="C57" s="27"/>
      <c r="D57" s="23">
        <f t="shared" ref="D57:D60" si="143">+D56</f>
        <v>50400</v>
      </c>
      <c r="E57" s="23">
        <f>ROUND(VLOOKUP(B57,$AJ$13:$AK$37,2)*(D57),0)</f>
        <v>30240</v>
      </c>
      <c r="F57" s="14">
        <f t="shared" ref="F57:F61" si="144">+IF(AND($AF$5=9%,D57*(9%)&lt;=1800),1800,IF(AND($AF$5=18%,D57*(18%)&lt;=3600),3600,IF(AND($AF$5=27%,D57*(27%)&lt;=5400),5400,D57*($AF$5))))</f>
        <v>10080</v>
      </c>
      <c r="G57" s="23">
        <v>120</v>
      </c>
      <c r="H57" s="23">
        <f t="shared" ref="H57:H61" si="145">+H56</f>
        <v>1350</v>
      </c>
      <c r="I57" s="23">
        <v>0</v>
      </c>
      <c r="J57" s="23">
        <f t="shared" si="139"/>
        <v>92190</v>
      </c>
      <c r="K57" s="23">
        <v>200</v>
      </c>
      <c r="L57" s="23">
        <f t="shared" si="129"/>
        <v>50400</v>
      </c>
      <c r="M57" s="23">
        <f>ROUND(VLOOKUP(B57,$AH$13:$AI$37,2)*(L57),0)</f>
        <v>29232</v>
      </c>
      <c r="N57" s="14">
        <f t="shared" ref="N57:N61" si="146">+IF(AND($AF$5=9%,L57*(9%)&lt;=1800),1800,IF(AND($AF$5=18%,L57*(18%)&lt;=3600),3600,IF(AND($AF$5=27%,L57*(27%)&lt;=5400),5400,L57*($AF$5))))</f>
        <v>10080</v>
      </c>
      <c r="O57" s="23">
        <f t="shared" si="130"/>
        <v>120</v>
      </c>
      <c r="P57" s="23">
        <f t="shared" si="140"/>
        <v>1350</v>
      </c>
      <c r="Q57" s="23">
        <f t="shared" si="131"/>
        <v>0</v>
      </c>
      <c r="R57" s="23">
        <f t="shared" si="141"/>
        <v>91182</v>
      </c>
      <c r="S57" s="23">
        <v>200</v>
      </c>
      <c r="T57" s="23">
        <f t="shared" si="132"/>
        <v>0</v>
      </c>
      <c r="U57" s="23">
        <f t="shared" si="133"/>
        <v>1008</v>
      </c>
      <c r="V57" s="23">
        <f t="shared" ref="V57:V61" si="147">+F57-N57</f>
        <v>0</v>
      </c>
      <c r="W57" s="23">
        <f t="shared" si="134"/>
        <v>0</v>
      </c>
      <c r="X57" s="23">
        <f t="shared" si="135"/>
        <v>0</v>
      </c>
      <c r="Y57" s="23">
        <f t="shared" si="136"/>
        <v>0</v>
      </c>
      <c r="Z57" s="23">
        <f t="shared" si="137"/>
        <v>1008</v>
      </c>
      <c r="AA57" s="23">
        <f t="shared" si="138"/>
        <v>0</v>
      </c>
      <c r="AB57" s="24">
        <f t="shared" si="142"/>
        <v>1008</v>
      </c>
      <c r="AC57" s="2"/>
      <c r="AD57" s="8"/>
      <c r="AE57" s="8"/>
      <c r="AF57" s="8"/>
      <c r="AG57" s="8"/>
    </row>
    <row r="58" spans="1:33" s="7" customFormat="1" ht="24.75" customHeight="1" x14ac:dyDescent="0.2">
      <c r="A58" s="21">
        <v>4</v>
      </c>
      <c r="B58" s="22">
        <v>46113</v>
      </c>
      <c r="C58" s="27"/>
      <c r="D58" s="23">
        <f t="shared" si="143"/>
        <v>50400</v>
      </c>
      <c r="E58" s="23">
        <f>ROUND(VLOOKUP(B58,$AJ$13:$AK$37,2)*(D58),0)</f>
        <v>30240</v>
      </c>
      <c r="F58" s="14">
        <f t="shared" si="144"/>
        <v>10080</v>
      </c>
      <c r="G58" s="23">
        <v>120</v>
      </c>
      <c r="H58" s="23">
        <f t="shared" si="145"/>
        <v>1350</v>
      </c>
      <c r="I58" s="23">
        <v>0</v>
      </c>
      <c r="J58" s="23">
        <f t="shared" si="139"/>
        <v>92190</v>
      </c>
      <c r="K58" s="23">
        <v>200</v>
      </c>
      <c r="L58" s="23">
        <f t="shared" si="129"/>
        <v>50400</v>
      </c>
      <c r="M58" s="23">
        <f>ROUND(VLOOKUP(B58,$AH$13:$AI$37,2)*(L58),0)</f>
        <v>29232</v>
      </c>
      <c r="N58" s="14">
        <f t="shared" si="146"/>
        <v>10080</v>
      </c>
      <c r="O58" s="23">
        <f t="shared" si="130"/>
        <v>120</v>
      </c>
      <c r="P58" s="23">
        <f t="shared" si="140"/>
        <v>1350</v>
      </c>
      <c r="Q58" s="23">
        <f t="shared" si="131"/>
        <v>0</v>
      </c>
      <c r="R58" s="23">
        <f t="shared" si="141"/>
        <v>91182</v>
      </c>
      <c r="S58" s="23">
        <v>200</v>
      </c>
      <c r="T58" s="23">
        <f t="shared" si="132"/>
        <v>0</v>
      </c>
      <c r="U58" s="23">
        <f t="shared" si="133"/>
        <v>1008</v>
      </c>
      <c r="V58" s="23">
        <f t="shared" si="147"/>
        <v>0</v>
      </c>
      <c r="W58" s="23">
        <f t="shared" si="134"/>
        <v>0</v>
      </c>
      <c r="X58" s="23">
        <f t="shared" si="135"/>
        <v>0</v>
      </c>
      <c r="Y58" s="23">
        <f t="shared" si="136"/>
        <v>0</v>
      </c>
      <c r="Z58" s="23">
        <f t="shared" si="137"/>
        <v>1008</v>
      </c>
      <c r="AA58" s="23">
        <f t="shared" si="138"/>
        <v>0</v>
      </c>
      <c r="AB58" s="24">
        <f t="shared" si="142"/>
        <v>1008</v>
      </c>
      <c r="AC58" s="2"/>
      <c r="AD58" s="8"/>
      <c r="AE58" s="8"/>
    </row>
    <row r="59" spans="1:33" s="7" customFormat="1" ht="24.75" customHeight="1" x14ac:dyDescent="0.2">
      <c r="A59" s="21">
        <v>5</v>
      </c>
      <c r="B59" s="22">
        <v>46143</v>
      </c>
      <c r="C59" s="27"/>
      <c r="D59" s="23">
        <f t="shared" si="143"/>
        <v>50400</v>
      </c>
      <c r="E59" s="23">
        <f>ROUND(VLOOKUP(B59,$AJ$13:$AK$37,2)*(D59),0)</f>
        <v>30240</v>
      </c>
      <c r="F59" s="14">
        <f t="shared" si="144"/>
        <v>10080</v>
      </c>
      <c r="G59" s="23">
        <v>120</v>
      </c>
      <c r="H59" s="23">
        <f t="shared" si="145"/>
        <v>1350</v>
      </c>
      <c r="I59" s="23">
        <v>0</v>
      </c>
      <c r="J59" s="23">
        <f t="shared" si="139"/>
        <v>92190</v>
      </c>
      <c r="K59" s="23">
        <v>200</v>
      </c>
      <c r="L59" s="23">
        <f t="shared" si="129"/>
        <v>50400</v>
      </c>
      <c r="M59" s="23">
        <f>ROUND(VLOOKUP(B59,$AH$13:$AI$37,2)*(L59),0)</f>
        <v>29232</v>
      </c>
      <c r="N59" s="14">
        <f t="shared" si="146"/>
        <v>10080</v>
      </c>
      <c r="O59" s="23">
        <f t="shared" si="130"/>
        <v>120</v>
      </c>
      <c r="P59" s="23">
        <f t="shared" si="140"/>
        <v>1350</v>
      </c>
      <c r="Q59" s="23">
        <f t="shared" si="131"/>
        <v>0</v>
      </c>
      <c r="R59" s="23">
        <f t="shared" si="141"/>
        <v>91182</v>
      </c>
      <c r="S59" s="23">
        <v>200</v>
      </c>
      <c r="T59" s="23">
        <f t="shared" si="132"/>
        <v>0</v>
      </c>
      <c r="U59" s="23">
        <f t="shared" si="133"/>
        <v>1008</v>
      </c>
      <c r="V59" s="23">
        <f t="shared" si="147"/>
        <v>0</v>
      </c>
      <c r="W59" s="23">
        <f t="shared" si="134"/>
        <v>0</v>
      </c>
      <c r="X59" s="23">
        <f t="shared" si="135"/>
        <v>0</v>
      </c>
      <c r="Y59" s="23">
        <f t="shared" si="136"/>
        <v>0</v>
      </c>
      <c r="Z59" s="23">
        <f t="shared" si="137"/>
        <v>1008</v>
      </c>
      <c r="AA59" s="23">
        <f t="shared" si="138"/>
        <v>0</v>
      </c>
      <c r="AB59" s="24">
        <f t="shared" si="142"/>
        <v>1008</v>
      </c>
      <c r="AC59" s="2"/>
      <c r="AD59" s="8"/>
      <c r="AE59" s="8"/>
      <c r="AF59" s="8"/>
      <c r="AG59" s="8"/>
    </row>
    <row r="60" spans="1:33" s="7" customFormat="1" ht="24.75" customHeight="1" x14ac:dyDescent="0.2">
      <c r="A60" s="21">
        <v>6</v>
      </c>
      <c r="B60" s="22">
        <v>46174</v>
      </c>
      <c r="C60" s="27"/>
      <c r="D60" s="23">
        <f t="shared" si="143"/>
        <v>50400</v>
      </c>
      <c r="E60" s="23">
        <f>ROUND(VLOOKUP(B60,$AJ$13:$AK$37,2)*(D60),0)</f>
        <v>30240</v>
      </c>
      <c r="F60" s="14">
        <f t="shared" si="144"/>
        <v>10080</v>
      </c>
      <c r="G60" s="23">
        <v>120</v>
      </c>
      <c r="H60" s="23">
        <f t="shared" si="145"/>
        <v>1350</v>
      </c>
      <c r="I60" s="23">
        <v>0</v>
      </c>
      <c r="J60" s="23">
        <f t="shared" si="139"/>
        <v>92190</v>
      </c>
      <c r="K60" s="23">
        <v>200</v>
      </c>
      <c r="L60" s="23">
        <f t="shared" si="129"/>
        <v>50400</v>
      </c>
      <c r="M60" s="23">
        <f>ROUND(VLOOKUP(B60,$AH$13:$AI$37,2)*(L60),0)</f>
        <v>29232</v>
      </c>
      <c r="N60" s="14">
        <f t="shared" si="146"/>
        <v>10080</v>
      </c>
      <c r="O60" s="23">
        <f t="shared" si="130"/>
        <v>120</v>
      </c>
      <c r="P60" s="23">
        <f t="shared" si="140"/>
        <v>1350</v>
      </c>
      <c r="Q60" s="23">
        <f t="shared" si="131"/>
        <v>0</v>
      </c>
      <c r="R60" s="23">
        <f t="shared" si="141"/>
        <v>91182</v>
      </c>
      <c r="S60" s="23">
        <v>200</v>
      </c>
      <c r="T60" s="23">
        <f t="shared" si="132"/>
        <v>0</v>
      </c>
      <c r="U60" s="23">
        <f t="shared" si="133"/>
        <v>1008</v>
      </c>
      <c r="V60" s="23">
        <f t="shared" si="147"/>
        <v>0</v>
      </c>
      <c r="W60" s="23">
        <f t="shared" si="134"/>
        <v>0</v>
      </c>
      <c r="X60" s="23">
        <f t="shared" si="135"/>
        <v>0</v>
      </c>
      <c r="Y60" s="23">
        <f t="shared" si="136"/>
        <v>0</v>
      </c>
      <c r="Z60" s="23">
        <f t="shared" si="137"/>
        <v>1008</v>
      </c>
      <c r="AA60" s="23">
        <f t="shared" si="138"/>
        <v>0</v>
      </c>
      <c r="AB60" s="24">
        <f t="shared" si="142"/>
        <v>1008</v>
      </c>
      <c r="AC60" s="2"/>
      <c r="AD60" s="8"/>
      <c r="AE60" s="8"/>
      <c r="AF60" s="8"/>
      <c r="AG60" s="8"/>
    </row>
    <row r="61" spans="1:33" s="7" customFormat="1" ht="24.75" customHeight="1" thickBot="1" x14ac:dyDescent="0.25">
      <c r="A61" s="21">
        <v>7</v>
      </c>
      <c r="B61" s="22">
        <v>46204</v>
      </c>
      <c r="C61" s="27"/>
      <c r="D61" s="54">
        <f>+IF(B54=DATE(2026,7,1), IF(CEILING(D60*3%,100)-ROUND(D60*3%,0)&lt;=50, CEILING(D60*3%,100), CEILING(D60*3%,100)-100)+D60, IF(B54=DATE(2026,1,1), D60, 0))</f>
        <v>51900</v>
      </c>
      <c r="E61" s="23">
        <f>ROUND(VLOOKUP(B61,$AJ$13:$AK$37,2)*(D61),0)</f>
        <v>31140</v>
      </c>
      <c r="F61" s="14">
        <f t="shared" si="144"/>
        <v>10380</v>
      </c>
      <c r="G61" s="23">
        <v>120</v>
      </c>
      <c r="H61" s="23">
        <f t="shared" si="145"/>
        <v>1350</v>
      </c>
      <c r="I61" s="23">
        <v>0</v>
      </c>
      <c r="J61" s="23">
        <f t="shared" si="139"/>
        <v>94890</v>
      </c>
      <c r="K61" s="23">
        <v>200</v>
      </c>
      <c r="L61" s="23">
        <f t="shared" si="129"/>
        <v>51900</v>
      </c>
      <c r="M61" s="23">
        <f>ROUND(VLOOKUP(B61,$AH$13:$AI$37,2)*(L61),0)</f>
        <v>30102</v>
      </c>
      <c r="N61" s="14">
        <f t="shared" si="146"/>
        <v>10380</v>
      </c>
      <c r="O61" s="23">
        <f t="shared" si="130"/>
        <v>120</v>
      </c>
      <c r="P61" s="23">
        <f t="shared" si="140"/>
        <v>1350</v>
      </c>
      <c r="Q61" s="23">
        <f t="shared" si="131"/>
        <v>0</v>
      </c>
      <c r="R61" s="23">
        <f t="shared" si="141"/>
        <v>93852</v>
      </c>
      <c r="S61" s="23">
        <v>200</v>
      </c>
      <c r="T61" s="23">
        <f t="shared" si="132"/>
        <v>0</v>
      </c>
      <c r="U61" s="23">
        <f t="shared" si="133"/>
        <v>1038</v>
      </c>
      <c r="V61" s="23">
        <f t="shared" si="147"/>
        <v>0</v>
      </c>
      <c r="W61" s="23">
        <f t="shared" si="134"/>
        <v>0</v>
      </c>
      <c r="X61" s="23">
        <f t="shared" si="135"/>
        <v>0</v>
      </c>
      <c r="Y61" s="23">
        <f t="shared" si="136"/>
        <v>0</v>
      </c>
      <c r="Z61" s="23">
        <f t="shared" si="137"/>
        <v>1038</v>
      </c>
      <c r="AA61" s="23">
        <f t="shared" si="138"/>
        <v>0</v>
      </c>
      <c r="AB61" s="24">
        <f t="shared" si="142"/>
        <v>1038</v>
      </c>
      <c r="AC61" s="2"/>
      <c r="AD61" s="8"/>
      <c r="AE61" s="8"/>
      <c r="AF61" s="8"/>
      <c r="AG61" s="8"/>
    </row>
    <row r="62" spans="1:33" s="7" customFormat="1" ht="20.25" customHeight="1" thickBot="1" x14ac:dyDescent="0.25">
      <c r="A62" s="63" t="s">
        <v>1</v>
      </c>
      <c r="B62" s="64"/>
      <c r="C62" s="65"/>
      <c r="D62" s="36">
        <f t="shared" ref="D62:AB62" si="148">SUM(D55:D61)</f>
        <v>354300</v>
      </c>
      <c r="E62" s="36">
        <f t="shared" si="148"/>
        <v>212580</v>
      </c>
      <c r="F62" s="36">
        <f t="shared" si="148"/>
        <v>70860</v>
      </c>
      <c r="G62" s="36">
        <f t="shared" si="148"/>
        <v>840</v>
      </c>
      <c r="H62" s="36">
        <f t="shared" si="148"/>
        <v>9450</v>
      </c>
      <c r="I62" s="36">
        <f t="shared" si="148"/>
        <v>0</v>
      </c>
      <c r="J62" s="36">
        <f t="shared" si="148"/>
        <v>648030</v>
      </c>
      <c r="K62" s="36">
        <f t="shared" si="148"/>
        <v>1400</v>
      </c>
      <c r="L62" s="36">
        <f t="shared" si="148"/>
        <v>354300</v>
      </c>
      <c r="M62" s="36">
        <f t="shared" si="148"/>
        <v>205494</v>
      </c>
      <c r="N62" s="36">
        <f t="shared" si="148"/>
        <v>70860</v>
      </c>
      <c r="O62" s="36">
        <f t="shared" si="148"/>
        <v>840</v>
      </c>
      <c r="P62" s="36">
        <f t="shared" si="148"/>
        <v>9450</v>
      </c>
      <c r="Q62" s="36">
        <f t="shared" si="148"/>
        <v>0</v>
      </c>
      <c r="R62" s="36">
        <f t="shared" si="148"/>
        <v>640944</v>
      </c>
      <c r="S62" s="36">
        <f t="shared" si="148"/>
        <v>1400</v>
      </c>
      <c r="T62" s="36">
        <f t="shared" si="148"/>
        <v>0</v>
      </c>
      <c r="U62" s="36">
        <f t="shared" si="148"/>
        <v>7086</v>
      </c>
      <c r="V62" s="36">
        <f t="shared" si="148"/>
        <v>0</v>
      </c>
      <c r="W62" s="36">
        <f t="shared" si="148"/>
        <v>0</v>
      </c>
      <c r="X62" s="36">
        <f t="shared" si="148"/>
        <v>0</v>
      </c>
      <c r="Y62" s="36">
        <f t="shared" si="148"/>
        <v>0</v>
      </c>
      <c r="Z62" s="36">
        <f t="shared" si="148"/>
        <v>7086</v>
      </c>
      <c r="AA62" s="36">
        <f t="shared" si="148"/>
        <v>0</v>
      </c>
      <c r="AB62" s="39">
        <f t="shared" si="148"/>
        <v>7086</v>
      </c>
      <c r="AC62" s="2"/>
      <c r="AD62" s="8"/>
      <c r="AE62" s="8"/>
      <c r="AF62" s="8"/>
      <c r="AG62" s="8"/>
    </row>
    <row r="63" spans="1:33" s="7" customFormat="1" ht="21" customHeight="1" thickBot="1" x14ac:dyDescent="0.25">
      <c r="A63" s="79" t="s">
        <v>30</v>
      </c>
      <c r="B63" s="80"/>
      <c r="C63" s="80"/>
      <c r="D63" s="55">
        <f>+D62+D52+D42+D33+D23+D13</f>
        <v>2125800</v>
      </c>
      <c r="E63" s="55">
        <f t="shared" ref="E63:AB63" si="149">+E62+E52+E42+E33+E23+E13</f>
        <v>1275480</v>
      </c>
      <c r="F63" s="55">
        <f t="shared" si="149"/>
        <v>425160</v>
      </c>
      <c r="G63" s="55">
        <f t="shared" si="149"/>
        <v>5040</v>
      </c>
      <c r="H63" s="55">
        <f t="shared" si="149"/>
        <v>56700</v>
      </c>
      <c r="I63" s="55">
        <f t="shared" si="149"/>
        <v>0</v>
      </c>
      <c r="J63" s="55">
        <f t="shared" si="149"/>
        <v>3888180</v>
      </c>
      <c r="K63" s="55">
        <f t="shared" si="149"/>
        <v>8400</v>
      </c>
      <c r="L63" s="55">
        <f t="shared" si="149"/>
        <v>2125800</v>
      </c>
      <c r="M63" s="55">
        <f t="shared" si="149"/>
        <v>1232964</v>
      </c>
      <c r="N63" s="55">
        <f t="shared" si="149"/>
        <v>425160</v>
      </c>
      <c r="O63" s="55">
        <f t="shared" si="149"/>
        <v>5040</v>
      </c>
      <c r="P63" s="55">
        <f t="shared" si="149"/>
        <v>56700</v>
      </c>
      <c r="Q63" s="55">
        <f t="shared" si="149"/>
        <v>0</v>
      </c>
      <c r="R63" s="55">
        <f t="shared" si="149"/>
        <v>3845664</v>
      </c>
      <c r="S63" s="55">
        <f t="shared" si="149"/>
        <v>8400</v>
      </c>
      <c r="T63" s="55">
        <f t="shared" si="149"/>
        <v>0</v>
      </c>
      <c r="U63" s="55">
        <f t="shared" si="149"/>
        <v>42516</v>
      </c>
      <c r="V63" s="55">
        <f t="shared" si="149"/>
        <v>0</v>
      </c>
      <c r="W63" s="55">
        <f t="shared" si="149"/>
        <v>0</v>
      </c>
      <c r="X63" s="55">
        <f t="shared" si="149"/>
        <v>0</v>
      </c>
      <c r="Y63" s="55">
        <f t="shared" si="149"/>
        <v>0</v>
      </c>
      <c r="Z63" s="55">
        <f t="shared" si="149"/>
        <v>42516</v>
      </c>
      <c r="AA63" s="55">
        <f t="shared" si="149"/>
        <v>0</v>
      </c>
      <c r="AB63" s="55">
        <f t="shared" si="149"/>
        <v>42516</v>
      </c>
      <c r="AC63" s="2"/>
      <c r="AD63" s="8"/>
      <c r="AE63" s="8"/>
      <c r="AF63" s="8"/>
      <c r="AG63" s="8"/>
    </row>
    <row r="64" spans="1:33" s="7" customFormat="1" ht="22.5" customHeight="1" x14ac:dyDescent="0.2">
      <c r="A64" s="2"/>
      <c r="B64" s="66" t="s">
        <v>22</v>
      </c>
      <c r="C64" s="66"/>
      <c r="D64" s="66"/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26"/>
      <c r="W64" s="26"/>
      <c r="X64" s="26"/>
      <c r="Y64" s="26"/>
      <c r="Z64" s="26"/>
      <c r="AA64" s="2"/>
      <c r="AB64" s="2"/>
      <c r="AC64" s="2"/>
      <c r="AD64" s="8"/>
      <c r="AE64" s="8"/>
      <c r="AF64" s="8"/>
      <c r="AG64" s="8"/>
    </row>
    <row r="65" spans="1:37" s="7" customFormat="1" ht="37.9" customHeight="1" x14ac:dyDescent="0.2">
      <c r="A65" s="2"/>
      <c r="B65" s="66" t="s">
        <v>23</v>
      </c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25"/>
      <c r="W65" s="25"/>
      <c r="X65" s="25"/>
      <c r="Y65" s="25"/>
      <c r="Z65" s="2"/>
      <c r="AA65" s="2"/>
      <c r="AB65" s="2"/>
      <c r="AC65" s="2"/>
      <c r="AD65" s="8"/>
      <c r="AE65" s="8"/>
      <c r="AF65" s="8"/>
      <c r="AG65" s="8"/>
    </row>
    <row r="66" spans="1:37" s="7" customFormat="1" ht="15.75" customHeight="1" x14ac:dyDescent="0.2">
      <c r="A66" s="2"/>
      <c r="B66" s="2"/>
      <c r="C66" s="17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8"/>
      <c r="AE66" s="8"/>
      <c r="AF66" s="8"/>
      <c r="AG66" s="8"/>
    </row>
    <row r="67" spans="1:37" s="7" customFormat="1" ht="28.9" customHeight="1" x14ac:dyDescent="0.2">
      <c r="A67" s="2"/>
      <c r="B67" s="2"/>
      <c r="C67" s="17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8"/>
      <c r="AE67" s="8"/>
    </row>
    <row r="68" spans="1:37" s="7" customFormat="1" ht="30.6" customHeight="1" x14ac:dyDescent="0.2">
      <c r="A68" s="2"/>
      <c r="B68" s="2"/>
      <c r="C68" s="17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8"/>
      <c r="AE68" s="8"/>
    </row>
    <row r="69" spans="1:37" s="7" customFormat="1" ht="36.6" customHeight="1" x14ac:dyDescent="0.2">
      <c r="A69" s="2"/>
      <c r="B69" s="2"/>
      <c r="C69" s="17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8"/>
      <c r="AE69" s="8"/>
    </row>
    <row r="70" spans="1:37" s="7" customFormat="1" ht="36.6" customHeight="1" x14ac:dyDescent="0.2">
      <c r="A70" s="2"/>
      <c r="B70" s="2"/>
      <c r="C70" s="17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8"/>
      <c r="AE70" s="8"/>
    </row>
    <row r="71" spans="1:37" s="7" customFormat="1" ht="36.6" customHeight="1" x14ac:dyDescent="0.2">
      <c r="A71" s="2"/>
      <c r="B71" s="2"/>
      <c r="C71" s="17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8"/>
      <c r="AE71" s="8"/>
      <c r="AF71" s="2"/>
      <c r="AG71" s="2"/>
      <c r="AH71" s="2"/>
      <c r="AI71" s="2"/>
      <c r="AJ71" s="2"/>
      <c r="AK71" s="2"/>
    </row>
    <row r="72" spans="1:37" s="7" customFormat="1" ht="36.6" customHeight="1" x14ac:dyDescent="0.2">
      <c r="A72" s="2"/>
      <c r="B72" s="2"/>
      <c r="C72" s="17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8"/>
      <c r="AE72" s="8"/>
      <c r="AF72" s="2"/>
      <c r="AG72" s="2"/>
      <c r="AH72" s="2"/>
      <c r="AI72" s="2"/>
      <c r="AJ72" s="2"/>
      <c r="AK72" s="2"/>
    </row>
    <row r="73" spans="1:37" s="7" customFormat="1" ht="36.6" customHeight="1" x14ac:dyDescent="0.2">
      <c r="A73" s="2"/>
      <c r="B73" s="2"/>
      <c r="C73" s="17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8"/>
      <c r="AE73" s="8"/>
      <c r="AF73" s="2"/>
      <c r="AG73" s="2"/>
      <c r="AH73" s="2"/>
      <c r="AI73" s="2"/>
      <c r="AJ73" s="2"/>
      <c r="AK73" s="2"/>
    </row>
    <row r="74" spans="1:37" s="7" customFormat="1" ht="36.6" customHeight="1" x14ac:dyDescent="0.2">
      <c r="A74" s="2"/>
      <c r="B74" s="2"/>
      <c r="C74" s="17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8"/>
      <c r="AE74" s="8"/>
      <c r="AF74" s="2"/>
      <c r="AG74" s="2"/>
      <c r="AH74" s="2"/>
      <c r="AI74" s="2"/>
      <c r="AJ74" s="2"/>
      <c r="AK74" s="2"/>
    </row>
    <row r="75" spans="1:37" s="7" customFormat="1" ht="36.6" customHeight="1" x14ac:dyDescent="0.2">
      <c r="A75" s="2"/>
      <c r="B75" s="2"/>
      <c r="C75" s="17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8"/>
      <c r="AE75" s="8"/>
      <c r="AF75" s="2"/>
      <c r="AG75" s="2"/>
      <c r="AH75" s="2"/>
      <c r="AI75" s="2"/>
      <c r="AJ75" s="2"/>
      <c r="AK75" s="2"/>
    </row>
    <row r="76" spans="1:37" s="7" customFormat="1" ht="36.6" customHeight="1" x14ac:dyDescent="0.2">
      <c r="A76" s="2"/>
      <c r="B76" s="2"/>
      <c r="C76" s="17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8"/>
      <c r="AE76" s="8"/>
      <c r="AF76" s="2"/>
      <c r="AG76" s="2"/>
      <c r="AH76" s="2"/>
      <c r="AI76" s="2"/>
      <c r="AJ76" s="2"/>
      <c r="AK76" s="2"/>
    </row>
    <row r="77" spans="1:37" s="7" customFormat="1" ht="33" customHeight="1" x14ac:dyDescent="0.2">
      <c r="A77" s="2"/>
      <c r="B77" s="2"/>
      <c r="C77" s="17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8"/>
      <c r="AE77" s="8"/>
      <c r="AF77" s="2"/>
      <c r="AG77" s="2"/>
      <c r="AH77" s="2"/>
      <c r="AI77" s="2"/>
      <c r="AJ77" s="2"/>
      <c r="AK77" s="2"/>
    </row>
    <row r="78" spans="1:37" s="7" customFormat="1" ht="28.15" customHeight="1" x14ac:dyDescent="0.2">
      <c r="A78" s="2"/>
      <c r="B78" s="2"/>
      <c r="C78" s="17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8"/>
      <c r="AE78" s="8"/>
      <c r="AF78" s="2"/>
      <c r="AG78" s="2"/>
      <c r="AH78" s="2"/>
      <c r="AI78" s="2"/>
      <c r="AJ78" s="2"/>
      <c r="AK78" s="2"/>
    </row>
    <row r="79" spans="1:37" s="7" customFormat="1" ht="35.450000000000003" customHeight="1" x14ac:dyDescent="0.2">
      <c r="A79" s="2"/>
      <c r="B79" s="2"/>
      <c r="C79" s="17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8"/>
      <c r="AE79" s="8"/>
      <c r="AF79" s="2"/>
      <c r="AG79" s="2"/>
      <c r="AH79" s="2"/>
      <c r="AI79" s="2"/>
      <c r="AJ79" s="2"/>
      <c r="AK79" s="2"/>
    </row>
    <row r="80" spans="1:37" s="7" customFormat="1" ht="35.450000000000003" customHeight="1" x14ac:dyDescent="0.2">
      <c r="A80" s="2"/>
      <c r="B80" s="2"/>
      <c r="C80" s="17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8"/>
      <c r="AE80" s="8"/>
      <c r="AF80" s="2"/>
      <c r="AG80" s="2"/>
      <c r="AH80" s="2"/>
      <c r="AI80" s="2"/>
      <c r="AJ80" s="2"/>
      <c r="AK80" s="2"/>
    </row>
    <row r="81" spans="1:37" s="7" customFormat="1" ht="35.450000000000003" customHeight="1" x14ac:dyDescent="0.2">
      <c r="A81" s="2"/>
      <c r="B81" s="2"/>
      <c r="C81" s="17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8"/>
      <c r="AE81" s="8"/>
      <c r="AF81" s="2"/>
      <c r="AG81" s="2"/>
      <c r="AH81" s="2"/>
      <c r="AI81" s="2"/>
      <c r="AJ81" s="2"/>
      <c r="AK81" s="2"/>
    </row>
    <row r="82" spans="1:37" s="7" customFormat="1" ht="35.450000000000003" customHeight="1" x14ac:dyDescent="0.2">
      <c r="A82" s="2"/>
      <c r="B82" s="2"/>
      <c r="C82" s="17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8"/>
      <c r="AE82" s="8"/>
      <c r="AF82" s="2"/>
      <c r="AG82" s="2"/>
      <c r="AH82" s="2"/>
      <c r="AI82" s="2"/>
      <c r="AJ82" s="2"/>
      <c r="AK82" s="2"/>
    </row>
    <row r="83" spans="1:37" s="7" customFormat="1" ht="35.450000000000003" customHeight="1" x14ac:dyDescent="0.2">
      <c r="A83" s="2"/>
      <c r="B83" s="2"/>
      <c r="C83" s="17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8"/>
      <c r="AE83" s="8"/>
      <c r="AF83" s="2"/>
      <c r="AG83" s="2"/>
      <c r="AH83" s="2"/>
      <c r="AI83" s="2"/>
      <c r="AJ83" s="2"/>
      <c r="AK83" s="2"/>
    </row>
    <row r="84" spans="1:37" s="7" customFormat="1" ht="35.450000000000003" customHeight="1" x14ac:dyDescent="0.2">
      <c r="A84" s="2"/>
      <c r="B84" s="2"/>
      <c r="C84" s="17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8"/>
      <c r="AE84" s="8"/>
      <c r="AF84" s="2"/>
      <c r="AG84" s="2"/>
      <c r="AH84" s="2"/>
      <c r="AI84" s="2"/>
      <c r="AJ84" s="2"/>
      <c r="AK84" s="2"/>
    </row>
    <row r="85" spans="1:37" s="7" customFormat="1" ht="35.450000000000003" customHeight="1" x14ac:dyDescent="0.2">
      <c r="A85" s="2"/>
      <c r="B85" s="2"/>
      <c r="C85" s="17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8"/>
      <c r="AE85" s="8"/>
      <c r="AF85" s="2"/>
      <c r="AG85" s="2"/>
      <c r="AH85" s="2"/>
      <c r="AI85" s="2"/>
      <c r="AJ85" s="2"/>
      <c r="AK85" s="2"/>
    </row>
    <row r="86" spans="1:37" s="7" customFormat="1" ht="35.450000000000003" customHeight="1" x14ac:dyDescent="0.2">
      <c r="A86" s="2"/>
      <c r="B86" s="2"/>
      <c r="C86" s="17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8"/>
      <c r="AE86" s="8"/>
      <c r="AF86" s="2"/>
      <c r="AG86" s="2"/>
      <c r="AH86" s="2"/>
      <c r="AI86" s="2"/>
      <c r="AJ86" s="2"/>
      <c r="AK86" s="2"/>
    </row>
    <row r="87" spans="1:37" s="7" customFormat="1" ht="31.9" customHeight="1" x14ac:dyDescent="0.2">
      <c r="A87" s="2"/>
      <c r="B87" s="2"/>
      <c r="C87" s="17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8"/>
      <c r="AE87" s="8"/>
      <c r="AF87" s="2"/>
      <c r="AG87" s="2"/>
      <c r="AH87" s="2"/>
      <c r="AI87" s="2"/>
      <c r="AJ87" s="2"/>
      <c r="AK87" s="2"/>
    </row>
    <row r="88" spans="1:37" s="7" customFormat="1" ht="28.15" customHeight="1" x14ac:dyDescent="0.2">
      <c r="A88" s="2"/>
      <c r="B88" s="2"/>
      <c r="C88" s="17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8"/>
      <c r="AE88" s="8"/>
      <c r="AF88" s="2"/>
      <c r="AG88" s="2"/>
      <c r="AH88" s="2"/>
      <c r="AI88" s="2"/>
      <c r="AJ88" s="2"/>
      <c r="AK88" s="2"/>
    </row>
    <row r="89" spans="1:37" s="7" customFormat="1" ht="37.9" customHeight="1" x14ac:dyDescent="0.2">
      <c r="A89" s="2"/>
      <c r="B89" s="2"/>
      <c r="C89" s="17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8"/>
      <c r="AE89" s="8"/>
      <c r="AF89" s="2"/>
      <c r="AG89" s="2"/>
      <c r="AH89" s="2"/>
      <c r="AI89" s="2"/>
      <c r="AJ89" s="2"/>
      <c r="AK89" s="2"/>
    </row>
    <row r="90" spans="1:37" s="7" customFormat="1" ht="37.9" customHeight="1" x14ac:dyDescent="0.2">
      <c r="A90" s="2"/>
      <c r="B90" s="2"/>
      <c r="C90" s="17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8"/>
      <c r="AE90" s="8"/>
      <c r="AF90" s="2"/>
      <c r="AG90" s="2"/>
      <c r="AH90" s="2"/>
      <c r="AI90" s="2"/>
      <c r="AJ90" s="2"/>
      <c r="AK90" s="2"/>
    </row>
    <row r="91" spans="1:37" s="7" customFormat="1" ht="37.9" customHeight="1" x14ac:dyDescent="0.2">
      <c r="A91" s="2"/>
      <c r="B91" s="2"/>
      <c r="C91" s="17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8"/>
      <c r="AE91" s="8"/>
      <c r="AF91" s="2"/>
      <c r="AG91" s="2"/>
      <c r="AH91" s="2"/>
      <c r="AI91" s="2"/>
      <c r="AJ91" s="2"/>
      <c r="AK91" s="2"/>
    </row>
    <row r="92" spans="1:37" s="7" customFormat="1" ht="37.9" customHeight="1" x14ac:dyDescent="0.2">
      <c r="A92" s="2"/>
      <c r="B92" s="2"/>
      <c r="C92" s="17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8"/>
      <c r="AE92" s="8"/>
      <c r="AF92" s="2"/>
      <c r="AG92" s="2"/>
      <c r="AH92" s="2"/>
      <c r="AI92" s="2"/>
      <c r="AJ92" s="2"/>
      <c r="AK92" s="2"/>
    </row>
    <row r="93" spans="1:37" s="7" customFormat="1" ht="37.9" customHeight="1" x14ac:dyDescent="0.2">
      <c r="A93" s="2"/>
      <c r="B93" s="2"/>
      <c r="C93" s="17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8"/>
      <c r="AE93" s="8"/>
      <c r="AF93" s="2"/>
      <c r="AG93" s="2"/>
      <c r="AH93" s="2"/>
      <c r="AI93" s="2"/>
      <c r="AJ93" s="2"/>
      <c r="AK93" s="2"/>
    </row>
    <row r="94" spans="1:37" s="7" customFormat="1" ht="37.9" customHeight="1" x14ac:dyDescent="0.2">
      <c r="A94" s="2"/>
      <c r="B94" s="2"/>
      <c r="C94" s="17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8"/>
      <c r="AE94" s="8"/>
      <c r="AF94" s="2"/>
      <c r="AG94" s="2"/>
      <c r="AH94" s="2"/>
      <c r="AI94" s="2"/>
      <c r="AJ94" s="2"/>
      <c r="AK94" s="2"/>
    </row>
    <row r="95" spans="1:37" s="7" customFormat="1" ht="37.9" customHeight="1" x14ac:dyDescent="0.2">
      <c r="A95" s="2"/>
      <c r="B95" s="2"/>
      <c r="C95" s="17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8"/>
      <c r="AE95" s="8"/>
      <c r="AF95" s="2"/>
      <c r="AG95" s="2"/>
      <c r="AH95" s="2"/>
      <c r="AI95" s="2"/>
      <c r="AJ95" s="2"/>
      <c r="AK95" s="2"/>
    </row>
    <row r="96" spans="1:37" s="7" customFormat="1" ht="37.9" customHeight="1" x14ac:dyDescent="0.2">
      <c r="A96" s="2"/>
      <c r="B96" s="2"/>
      <c r="C96" s="17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8"/>
      <c r="AE96" s="8"/>
      <c r="AF96" s="2"/>
      <c r="AG96" s="2"/>
      <c r="AH96" s="2"/>
      <c r="AI96" s="2"/>
      <c r="AJ96" s="2"/>
      <c r="AK96" s="2"/>
    </row>
    <row r="97" spans="1:37" s="7" customFormat="1" ht="28.15" customHeight="1" x14ac:dyDescent="0.2">
      <c r="A97" s="2"/>
      <c r="B97" s="2"/>
      <c r="C97" s="17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8"/>
      <c r="AE97" s="8"/>
      <c r="AF97" s="2"/>
      <c r="AG97" s="2"/>
      <c r="AH97" s="2"/>
      <c r="AI97" s="2"/>
      <c r="AJ97" s="2"/>
      <c r="AK97" s="2"/>
    </row>
    <row r="98" spans="1:37" s="7" customFormat="1" ht="31.9" customHeight="1" x14ac:dyDescent="0.2">
      <c r="A98" s="2"/>
      <c r="B98" s="2"/>
      <c r="C98" s="17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8"/>
      <c r="AE98" s="8"/>
      <c r="AF98" s="2"/>
      <c r="AG98" s="2"/>
      <c r="AH98" s="2"/>
      <c r="AI98" s="2"/>
      <c r="AJ98" s="2"/>
      <c r="AK98" s="2"/>
    </row>
    <row r="99" spans="1:37" s="7" customFormat="1" ht="34.15" customHeight="1" x14ac:dyDescent="0.2">
      <c r="A99" s="2"/>
      <c r="B99" s="2"/>
      <c r="C99" s="17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8"/>
      <c r="AE99" s="8"/>
      <c r="AF99" s="2"/>
      <c r="AG99" s="2"/>
      <c r="AH99" s="2"/>
      <c r="AI99" s="2"/>
      <c r="AJ99" s="2"/>
      <c r="AK99" s="2"/>
    </row>
    <row r="100" spans="1:37" s="7" customFormat="1" ht="34.15" customHeight="1" x14ac:dyDescent="0.2">
      <c r="A100" s="2"/>
      <c r="B100" s="2"/>
      <c r="C100" s="17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8"/>
      <c r="AE100" s="8"/>
      <c r="AF100" s="2"/>
      <c r="AG100" s="2"/>
      <c r="AH100" s="2"/>
      <c r="AI100" s="2"/>
      <c r="AJ100" s="2"/>
      <c r="AK100" s="2"/>
    </row>
    <row r="101" spans="1:37" s="7" customFormat="1" ht="34.15" customHeight="1" x14ac:dyDescent="0.2">
      <c r="A101" s="2"/>
      <c r="B101" s="2"/>
      <c r="C101" s="17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8"/>
      <c r="AE101" s="8"/>
      <c r="AF101" s="2"/>
      <c r="AG101" s="2"/>
      <c r="AH101" s="2"/>
      <c r="AI101" s="2"/>
      <c r="AJ101" s="2"/>
      <c r="AK101" s="2"/>
    </row>
    <row r="102" spans="1:37" s="7" customFormat="1" ht="34.15" customHeight="1" x14ac:dyDescent="0.2">
      <c r="A102" s="2"/>
      <c r="B102" s="2"/>
      <c r="C102" s="17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8"/>
      <c r="AE102" s="8"/>
      <c r="AF102" s="2"/>
      <c r="AG102" s="2"/>
      <c r="AH102" s="2"/>
      <c r="AI102" s="2"/>
      <c r="AJ102" s="2"/>
      <c r="AK102" s="2"/>
    </row>
    <row r="103" spans="1:37" s="7" customFormat="1" ht="34.15" customHeight="1" x14ac:dyDescent="0.2">
      <c r="A103" s="2"/>
      <c r="B103" s="2"/>
      <c r="C103" s="17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8"/>
      <c r="AE103" s="8"/>
      <c r="AF103" s="2"/>
      <c r="AG103" s="2"/>
      <c r="AH103" s="2"/>
      <c r="AI103" s="2"/>
      <c r="AJ103" s="2"/>
      <c r="AK103" s="2"/>
    </row>
    <row r="104" spans="1:37" s="7" customFormat="1" ht="34.15" customHeight="1" x14ac:dyDescent="0.2">
      <c r="A104" s="2"/>
      <c r="B104" s="2"/>
      <c r="C104" s="17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8"/>
      <c r="AE104" s="8"/>
      <c r="AF104" s="2"/>
      <c r="AG104" s="2"/>
      <c r="AH104" s="2"/>
      <c r="AI104" s="2"/>
      <c r="AJ104" s="2"/>
      <c r="AK104" s="2"/>
    </row>
    <row r="105" spans="1:37" s="7" customFormat="1" ht="34.15" customHeight="1" x14ac:dyDescent="0.2">
      <c r="A105" s="2"/>
      <c r="B105" s="2"/>
      <c r="C105" s="17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8"/>
      <c r="AE105" s="8"/>
      <c r="AF105" s="2"/>
      <c r="AG105" s="2"/>
      <c r="AH105" s="2"/>
      <c r="AI105" s="2"/>
      <c r="AJ105" s="2"/>
      <c r="AK105" s="2"/>
    </row>
    <row r="106" spans="1:37" s="7" customFormat="1" ht="34.15" customHeight="1" x14ac:dyDescent="0.2">
      <c r="A106" s="2"/>
      <c r="B106" s="2"/>
      <c r="C106" s="17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8"/>
      <c r="AE106" s="8"/>
      <c r="AF106" s="2"/>
      <c r="AG106" s="2"/>
      <c r="AH106" s="2"/>
      <c r="AI106" s="2"/>
      <c r="AJ106" s="2"/>
      <c r="AK106" s="2"/>
    </row>
    <row r="107" spans="1:37" s="7" customFormat="1" ht="30.6" customHeight="1" x14ac:dyDescent="0.2">
      <c r="A107" s="2"/>
      <c r="B107" s="2"/>
      <c r="C107" s="17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8"/>
      <c r="AE107" s="8"/>
      <c r="AF107" s="2"/>
      <c r="AG107" s="2"/>
      <c r="AH107" s="2"/>
      <c r="AI107" s="2"/>
      <c r="AJ107" s="2"/>
      <c r="AK107" s="2"/>
    </row>
    <row r="108" spans="1:37" s="7" customFormat="1" ht="28.9" customHeight="1" x14ac:dyDescent="0.2">
      <c r="A108" s="2"/>
      <c r="B108" s="2"/>
      <c r="C108" s="17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8"/>
      <c r="AE108" s="8"/>
      <c r="AF108" s="2"/>
      <c r="AG108" s="2"/>
      <c r="AH108" s="2"/>
      <c r="AI108" s="2"/>
      <c r="AJ108" s="2"/>
      <c r="AK108" s="2"/>
    </row>
    <row r="109" spans="1:37" s="7" customFormat="1" ht="38.450000000000003" customHeight="1" x14ac:dyDescent="0.2">
      <c r="A109" s="2"/>
      <c r="B109" s="2"/>
      <c r="C109" s="17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8"/>
      <c r="AE109" s="8"/>
      <c r="AF109" s="2"/>
      <c r="AG109" s="2"/>
      <c r="AH109" s="2"/>
      <c r="AI109" s="2"/>
      <c r="AJ109" s="2"/>
      <c r="AK109" s="2"/>
    </row>
    <row r="110" spans="1:37" s="7" customFormat="1" ht="38.450000000000003" customHeight="1" x14ac:dyDescent="0.2">
      <c r="A110" s="2"/>
      <c r="B110" s="2"/>
      <c r="C110" s="17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8"/>
      <c r="AE110" s="8"/>
      <c r="AF110" s="2"/>
      <c r="AG110" s="2"/>
      <c r="AH110" s="2"/>
      <c r="AI110" s="2"/>
      <c r="AJ110" s="2"/>
      <c r="AK110" s="2"/>
    </row>
    <row r="111" spans="1:37" s="7" customFormat="1" ht="38.450000000000003" customHeight="1" x14ac:dyDescent="0.2">
      <c r="A111" s="2"/>
      <c r="B111" s="2"/>
      <c r="C111" s="17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8"/>
      <c r="AE111" s="8"/>
      <c r="AF111" s="2"/>
      <c r="AG111" s="2"/>
      <c r="AH111" s="2"/>
      <c r="AI111" s="2"/>
      <c r="AJ111" s="2"/>
      <c r="AK111" s="2"/>
    </row>
    <row r="112" spans="1:37" s="7" customFormat="1" ht="38.450000000000003" customHeight="1" x14ac:dyDescent="0.2">
      <c r="A112" s="2"/>
      <c r="B112" s="2"/>
      <c r="C112" s="17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8"/>
      <c r="AE112" s="8"/>
      <c r="AF112" s="2"/>
      <c r="AG112" s="2"/>
      <c r="AH112" s="2"/>
      <c r="AI112" s="2"/>
      <c r="AJ112" s="2"/>
      <c r="AK112" s="2"/>
    </row>
    <row r="113" spans="1:37" s="7" customFormat="1" ht="38.450000000000003" customHeight="1" x14ac:dyDescent="0.2">
      <c r="A113" s="2"/>
      <c r="B113" s="2"/>
      <c r="C113" s="17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8"/>
      <c r="AE113" s="8"/>
      <c r="AF113" s="2"/>
      <c r="AG113" s="2"/>
      <c r="AH113" s="2"/>
      <c r="AI113" s="2"/>
      <c r="AJ113" s="2"/>
      <c r="AK113" s="2"/>
    </row>
    <row r="114" spans="1:37" s="7" customFormat="1" ht="38.450000000000003" customHeight="1" x14ac:dyDescent="0.2">
      <c r="A114" s="2"/>
      <c r="B114" s="2"/>
      <c r="C114" s="17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8"/>
      <c r="AE114" s="8"/>
      <c r="AF114" s="2"/>
      <c r="AG114" s="2"/>
      <c r="AH114" s="2"/>
      <c r="AI114" s="2"/>
      <c r="AJ114" s="2"/>
      <c r="AK114" s="2"/>
    </row>
    <row r="115" spans="1:37" s="7" customFormat="1" ht="38.450000000000003" customHeight="1" x14ac:dyDescent="0.2">
      <c r="A115" s="2"/>
      <c r="B115" s="2"/>
      <c r="C115" s="17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8"/>
      <c r="AE115" s="8"/>
      <c r="AF115" s="2"/>
      <c r="AG115" s="2"/>
      <c r="AH115" s="2"/>
      <c r="AI115" s="2"/>
      <c r="AJ115" s="2"/>
      <c r="AK115" s="2"/>
    </row>
    <row r="116" spans="1:37" s="7" customFormat="1" ht="38.450000000000003" customHeight="1" x14ac:dyDescent="0.2">
      <c r="A116" s="2"/>
      <c r="B116" s="2"/>
      <c r="C116" s="17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8"/>
      <c r="AE116" s="8"/>
      <c r="AF116" s="2"/>
      <c r="AG116" s="2"/>
      <c r="AH116" s="2"/>
      <c r="AI116" s="2"/>
      <c r="AJ116" s="2"/>
      <c r="AK116" s="2"/>
    </row>
    <row r="117" spans="1:37" s="7" customFormat="1" ht="29.45" customHeight="1" x14ac:dyDescent="0.2">
      <c r="A117" s="2"/>
      <c r="B117" s="2"/>
      <c r="C117" s="17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8"/>
      <c r="AE117" s="8"/>
      <c r="AF117" s="2"/>
      <c r="AG117" s="2"/>
      <c r="AH117" s="2"/>
      <c r="AI117" s="2"/>
      <c r="AJ117" s="2"/>
      <c r="AK117" s="2"/>
    </row>
    <row r="118" spans="1:37" s="7" customFormat="1" ht="31.15" customHeight="1" x14ac:dyDescent="0.2">
      <c r="A118" s="2"/>
      <c r="B118" s="2"/>
      <c r="C118" s="17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8"/>
      <c r="AE118" s="8"/>
      <c r="AF118" s="2"/>
      <c r="AG118" s="2"/>
      <c r="AH118" s="2"/>
      <c r="AI118" s="2"/>
      <c r="AJ118" s="2"/>
      <c r="AK118" s="2"/>
    </row>
    <row r="119" spans="1:37" s="7" customFormat="1" ht="36.6" customHeight="1" x14ac:dyDescent="0.2">
      <c r="A119" s="2"/>
      <c r="B119" s="2"/>
      <c r="C119" s="17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8"/>
      <c r="AE119" s="8"/>
      <c r="AF119" s="2"/>
      <c r="AG119" s="2"/>
      <c r="AH119" s="2"/>
      <c r="AI119" s="2"/>
      <c r="AJ119" s="2"/>
      <c r="AK119" s="2"/>
    </row>
    <row r="120" spans="1:37" s="7" customFormat="1" ht="36.6" customHeight="1" x14ac:dyDescent="0.2">
      <c r="A120" s="2"/>
      <c r="B120" s="2"/>
      <c r="C120" s="17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8"/>
      <c r="AE120" s="8"/>
      <c r="AF120" s="2"/>
      <c r="AG120" s="2"/>
      <c r="AH120" s="2"/>
      <c r="AI120" s="2"/>
      <c r="AJ120" s="2"/>
      <c r="AK120" s="2"/>
    </row>
    <row r="121" spans="1:37" s="7" customFormat="1" ht="36.6" customHeight="1" x14ac:dyDescent="0.2">
      <c r="A121" s="2"/>
      <c r="B121" s="2"/>
      <c r="C121" s="17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8"/>
      <c r="AE121" s="8"/>
      <c r="AF121" s="2"/>
      <c r="AG121" s="2"/>
      <c r="AH121" s="2"/>
      <c r="AI121" s="2"/>
      <c r="AJ121" s="2"/>
      <c r="AK121" s="2"/>
    </row>
    <row r="122" spans="1:37" s="7" customFormat="1" ht="36.6" customHeight="1" x14ac:dyDescent="0.2">
      <c r="A122" s="2"/>
      <c r="B122" s="2"/>
      <c r="C122" s="17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8"/>
      <c r="AE122" s="8"/>
      <c r="AF122" s="2"/>
      <c r="AG122" s="2"/>
      <c r="AH122" s="2"/>
      <c r="AI122" s="2"/>
      <c r="AJ122" s="2"/>
      <c r="AK122" s="2"/>
    </row>
    <row r="123" spans="1:37" s="7" customFormat="1" ht="36.6" customHeight="1" x14ac:dyDescent="0.2">
      <c r="A123" s="2"/>
      <c r="B123" s="2"/>
      <c r="C123" s="17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8"/>
      <c r="AE123" s="8"/>
      <c r="AF123" s="2"/>
      <c r="AG123" s="2"/>
      <c r="AH123" s="2"/>
      <c r="AI123" s="2"/>
      <c r="AJ123" s="2"/>
      <c r="AK123" s="2"/>
    </row>
    <row r="124" spans="1:37" s="7" customFormat="1" ht="36.6" customHeight="1" x14ac:dyDescent="0.2">
      <c r="A124" s="2"/>
      <c r="B124" s="2"/>
      <c r="C124" s="17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8"/>
      <c r="AE124" s="8"/>
      <c r="AF124" s="2"/>
      <c r="AG124" s="2"/>
      <c r="AH124" s="2"/>
      <c r="AI124" s="2"/>
      <c r="AJ124" s="2"/>
      <c r="AK124" s="2"/>
    </row>
    <row r="125" spans="1:37" s="7" customFormat="1" ht="36.6" customHeight="1" x14ac:dyDescent="0.2">
      <c r="A125" s="2"/>
      <c r="B125" s="2"/>
      <c r="C125" s="17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8"/>
      <c r="AE125" s="8"/>
      <c r="AF125" s="2"/>
      <c r="AG125" s="2"/>
      <c r="AH125" s="2"/>
      <c r="AI125" s="2"/>
      <c r="AJ125" s="2"/>
      <c r="AK125" s="2"/>
    </row>
    <row r="126" spans="1:37" s="7" customFormat="1" ht="36.6" customHeight="1" x14ac:dyDescent="0.2">
      <c r="A126" s="2"/>
      <c r="B126" s="2"/>
      <c r="C126" s="17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8"/>
      <c r="AE126" s="8"/>
      <c r="AF126" s="2"/>
      <c r="AG126" s="2"/>
      <c r="AH126" s="2"/>
      <c r="AI126" s="2"/>
      <c r="AJ126" s="2"/>
      <c r="AK126" s="2"/>
    </row>
    <row r="127" spans="1:37" s="7" customFormat="1" ht="32.450000000000003" customHeight="1" x14ac:dyDescent="0.2">
      <c r="A127" s="2"/>
      <c r="B127" s="2"/>
      <c r="C127" s="17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8"/>
      <c r="AE127" s="8"/>
      <c r="AF127" s="2"/>
      <c r="AG127" s="2"/>
      <c r="AH127" s="2"/>
      <c r="AI127" s="2"/>
      <c r="AJ127" s="2"/>
      <c r="AK127" s="2"/>
    </row>
    <row r="128" spans="1:37" s="7" customFormat="1" ht="35.450000000000003" customHeight="1" x14ac:dyDescent="0.2">
      <c r="A128" s="2"/>
      <c r="B128" s="2"/>
      <c r="C128" s="17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8"/>
      <c r="AE128" s="8"/>
      <c r="AF128" s="2"/>
      <c r="AG128" s="2"/>
      <c r="AH128" s="2"/>
      <c r="AI128" s="2"/>
      <c r="AJ128" s="2"/>
      <c r="AK128" s="2"/>
    </row>
    <row r="129" spans="1:37" s="7" customFormat="1" ht="37.9" customHeight="1" x14ac:dyDescent="0.2">
      <c r="A129" s="2"/>
      <c r="B129" s="2"/>
      <c r="C129" s="17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8"/>
      <c r="AE129" s="8"/>
      <c r="AF129" s="2"/>
      <c r="AG129" s="2"/>
      <c r="AH129" s="2"/>
      <c r="AI129" s="2"/>
      <c r="AJ129" s="2"/>
      <c r="AK129" s="2"/>
    </row>
    <row r="130" spans="1:37" s="7" customFormat="1" ht="37.9" customHeight="1" x14ac:dyDescent="0.2">
      <c r="A130" s="2"/>
      <c r="B130" s="2"/>
      <c r="C130" s="17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8"/>
      <c r="AE130" s="8"/>
      <c r="AF130" s="2"/>
      <c r="AG130" s="2"/>
      <c r="AH130" s="2"/>
      <c r="AI130" s="2"/>
      <c r="AJ130" s="2"/>
      <c r="AK130" s="2"/>
    </row>
    <row r="131" spans="1:37" s="7" customFormat="1" ht="37.9" customHeight="1" x14ac:dyDescent="0.2">
      <c r="A131" s="2"/>
      <c r="B131" s="2"/>
      <c r="C131" s="17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8"/>
      <c r="AE131" s="8"/>
      <c r="AF131" s="2"/>
      <c r="AG131" s="2"/>
      <c r="AH131" s="2"/>
      <c r="AI131" s="2"/>
      <c r="AJ131" s="2"/>
      <c r="AK131" s="2"/>
    </row>
    <row r="132" spans="1:37" s="7" customFormat="1" ht="37.9" customHeight="1" x14ac:dyDescent="0.2">
      <c r="A132" s="2"/>
      <c r="B132" s="2"/>
      <c r="C132" s="17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8"/>
      <c r="AE132" s="8"/>
      <c r="AF132" s="2"/>
      <c r="AG132" s="2"/>
      <c r="AH132" s="2"/>
      <c r="AI132" s="2"/>
      <c r="AJ132" s="2"/>
      <c r="AK132" s="2"/>
    </row>
    <row r="133" spans="1:37" s="7" customFormat="1" ht="37.9" customHeight="1" x14ac:dyDescent="0.2">
      <c r="A133" s="2"/>
      <c r="B133" s="2"/>
      <c r="C133" s="17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8"/>
      <c r="AE133" s="8"/>
      <c r="AF133" s="2"/>
      <c r="AG133" s="2"/>
      <c r="AH133" s="2"/>
      <c r="AI133" s="2"/>
      <c r="AJ133" s="2"/>
      <c r="AK133" s="2"/>
    </row>
    <row r="134" spans="1:37" s="7" customFormat="1" ht="37.9" customHeight="1" x14ac:dyDescent="0.2">
      <c r="A134" s="2"/>
      <c r="B134" s="2"/>
      <c r="C134" s="17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8"/>
      <c r="AE134" s="8"/>
      <c r="AF134" s="2"/>
      <c r="AG134" s="2"/>
      <c r="AH134" s="2"/>
      <c r="AI134" s="2"/>
      <c r="AJ134" s="2"/>
      <c r="AK134" s="2"/>
    </row>
    <row r="135" spans="1:37" s="7" customFormat="1" ht="37.9" customHeight="1" x14ac:dyDescent="0.2">
      <c r="A135" s="2"/>
      <c r="B135" s="2"/>
      <c r="C135" s="17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8"/>
      <c r="AE135" s="8"/>
      <c r="AF135" s="2"/>
      <c r="AG135" s="2"/>
      <c r="AH135" s="2"/>
      <c r="AI135" s="2"/>
      <c r="AJ135" s="2"/>
      <c r="AK135" s="2"/>
    </row>
    <row r="136" spans="1:37" s="7" customFormat="1" ht="37.9" customHeight="1" x14ac:dyDescent="0.2">
      <c r="A136" s="2"/>
      <c r="B136" s="2"/>
      <c r="C136" s="17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8"/>
      <c r="AE136" s="8"/>
      <c r="AF136" s="2"/>
      <c r="AG136" s="2"/>
      <c r="AH136" s="2"/>
      <c r="AI136" s="2"/>
      <c r="AJ136" s="2"/>
      <c r="AK136" s="2"/>
    </row>
    <row r="137" spans="1:37" s="7" customFormat="1" ht="29.45" customHeight="1" x14ac:dyDescent="0.2">
      <c r="A137" s="2"/>
      <c r="B137" s="2"/>
      <c r="C137" s="17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8"/>
      <c r="AE137" s="8"/>
      <c r="AF137" s="2"/>
      <c r="AG137" s="2"/>
      <c r="AH137" s="2"/>
      <c r="AI137" s="2"/>
      <c r="AJ137" s="2"/>
      <c r="AK137" s="2"/>
    </row>
    <row r="138" spans="1:37" s="7" customFormat="1" ht="41.25" customHeight="1" x14ac:dyDescent="0.2">
      <c r="A138" s="2"/>
      <c r="B138" s="2"/>
      <c r="C138" s="17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8"/>
      <c r="AE138" s="8"/>
      <c r="AF138" s="2"/>
      <c r="AG138" s="2"/>
      <c r="AH138" s="2"/>
      <c r="AI138" s="2"/>
      <c r="AJ138" s="2"/>
      <c r="AK138" s="2"/>
    </row>
    <row r="139" spans="1:37" s="7" customFormat="1" ht="25.15" customHeight="1" x14ac:dyDescent="0.2">
      <c r="A139" s="2"/>
      <c r="B139" s="2"/>
      <c r="C139" s="17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8"/>
      <c r="AE139" s="8"/>
      <c r="AF139" s="2"/>
      <c r="AG139" s="2"/>
      <c r="AH139" s="2"/>
      <c r="AI139" s="2"/>
      <c r="AJ139" s="2"/>
      <c r="AK139" s="2"/>
    </row>
    <row r="140" spans="1:37" s="7" customFormat="1" ht="31.9" hidden="1" customHeight="1" x14ac:dyDescent="0.2">
      <c r="A140" s="2"/>
      <c r="B140" s="2"/>
      <c r="C140" s="17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8"/>
      <c r="AE140" s="8"/>
      <c r="AF140" s="2"/>
      <c r="AG140" s="2"/>
      <c r="AH140" s="2"/>
      <c r="AI140" s="2"/>
      <c r="AJ140" s="2"/>
      <c r="AK140" s="2"/>
    </row>
    <row r="141" spans="1:37" s="7" customFormat="1" ht="14.45" hidden="1" customHeight="1" x14ac:dyDescent="0.2">
      <c r="A141" s="2"/>
      <c r="B141" s="2"/>
      <c r="C141" s="17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8"/>
      <c r="AE141" s="8"/>
      <c r="AF141" s="2"/>
      <c r="AG141" s="2"/>
      <c r="AH141" s="2"/>
      <c r="AI141" s="2"/>
      <c r="AJ141" s="2"/>
      <c r="AK141" s="2"/>
    </row>
    <row r="142" spans="1:37" s="7" customFormat="1" ht="40.9" hidden="1" customHeight="1" x14ac:dyDescent="0.2">
      <c r="A142" s="2"/>
      <c r="B142" s="2"/>
      <c r="C142" s="17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8"/>
      <c r="AE142" s="8"/>
      <c r="AF142" s="2"/>
      <c r="AG142" s="2"/>
      <c r="AH142" s="2"/>
      <c r="AI142" s="2"/>
      <c r="AJ142" s="2"/>
      <c r="AK142" s="2"/>
    </row>
    <row r="143" spans="1:37" s="7" customFormat="1" ht="40.9" hidden="1" customHeight="1" x14ac:dyDescent="0.2">
      <c r="A143" s="2"/>
      <c r="B143" s="2"/>
      <c r="C143" s="17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8"/>
      <c r="AE143" s="8"/>
      <c r="AF143" s="2"/>
      <c r="AG143" s="2"/>
      <c r="AH143" s="2"/>
      <c r="AI143" s="2"/>
      <c r="AJ143" s="2"/>
      <c r="AK143" s="2"/>
    </row>
    <row r="144" spans="1:37" s="7" customFormat="1" ht="36.75" customHeight="1" x14ac:dyDescent="0.2">
      <c r="A144" s="2"/>
      <c r="B144" s="2"/>
      <c r="C144" s="17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6"/>
      <c r="AD144" s="2"/>
      <c r="AE144" s="2"/>
      <c r="AF144" s="2"/>
      <c r="AG144" s="2"/>
      <c r="AH144" s="2"/>
      <c r="AI144" s="2"/>
      <c r="AJ144" s="2"/>
      <c r="AK144" s="2"/>
    </row>
    <row r="145" spans="1:37" s="7" customFormat="1" ht="36.75" customHeight="1" x14ac:dyDescent="0.2">
      <c r="A145" s="2"/>
      <c r="B145" s="2"/>
      <c r="C145" s="17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8"/>
      <c r="AE145" s="8"/>
      <c r="AF145" s="2"/>
      <c r="AG145" s="2"/>
      <c r="AH145" s="2"/>
      <c r="AI145" s="2"/>
      <c r="AJ145" s="2"/>
      <c r="AK145" s="2"/>
    </row>
    <row r="146" spans="1:37" s="7" customFormat="1" ht="36.75" customHeight="1" x14ac:dyDescent="0.2">
      <c r="A146" s="2"/>
      <c r="B146" s="2"/>
      <c r="C146" s="17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8"/>
      <c r="AE146" s="8"/>
      <c r="AF146" s="2"/>
      <c r="AG146" s="2"/>
      <c r="AH146" s="2"/>
      <c r="AI146" s="2"/>
      <c r="AJ146" s="2"/>
      <c r="AK146" s="2"/>
    </row>
    <row r="147" spans="1:37" s="7" customFormat="1" ht="36.75" customHeight="1" x14ac:dyDescent="0.2">
      <c r="A147" s="2"/>
      <c r="B147" s="2"/>
      <c r="C147" s="17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8"/>
      <c r="AE147" s="8"/>
      <c r="AF147" s="2"/>
      <c r="AG147" s="2"/>
      <c r="AH147" s="2"/>
      <c r="AI147" s="2"/>
      <c r="AJ147" s="2"/>
      <c r="AK147" s="2"/>
    </row>
    <row r="148" spans="1:37" s="7" customFormat="1" ht="36.75" customHeight="1" x14ac:dyDescent="0.2">
      <c r="A148" s="2"/>
      <c r="B148" s="2"/>
      <c r="C148" s="17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6"/>
      <c r="AD148" s="2"/>
      <c r="AE148" s="2"/>
      <c r="AF148" s="2"/>
      <c r="AG148" s="2"/>
      <c r="AH148" s="2"/>
      <c r="AI148" s="2"/>
      <c r="AJ148" s="2"/>
      <c r="AK148" s="2"/>
    </row>
    <row r="149" spans="1:37" s="7" customFormat="1" ht="36.75" customHeight="1" x14ac:dyDescent="0.2">
      <c r="A149" s="2"/>
      <c r="B149" s="2"/>
      <c r="C149" s="17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8"/>
      <c r="AE149" s="8"/>
      <c r="AF149" s="2"/>
      <c r="AG149" s="2"/>
      <c r="AH149" s="2"/>
      <c r="AI149" s="2"/>
      <c r="AJ149" s="2"/>
      <c r="AK149" s="2"/>
    </row>
    <row r="150" spans="1:37" s="7" customFormat="1" ht="36.75" customHeight="1" x14ac:dyDescent="0.2">
      <c r="A150" s="2"/>
      <c r="B150" s="2"/>
      <c r="C150" s="17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8"/>
      <c r="AE150" s="8"/>
      <c r="AF150" s="2"/>
      <c r="AG150" s="2"/>
      <c r="AH150" s="2"/>
      <c r="AI150" s="2"/>
      <c r="AJ150" s="2"/>
      <c r="AK150" s="2"/>
    </row>
    <row r="151" spans="1:37" s="7" customFormat="1" ht="36.75" customHeight="1" x14ac:dyDescent="0.2">
      <c r="A151" s="2"/>
      <c r="B151" s="2"/>
      <c r="C151" s="17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8"/>
      <c r="AE151" s="8"/>
      <c r="AF151" s="2"/>
      <c r="AG151" s="2"/>
      <c r="AH151" s="2"/>
      <c r="AI151" s="2"/>
      <c r="AJ151" s="2"/>
      <c r="AK151" s="2"/>
    </row>
    <row r="152" spans="1:37" s="7" customFormat="1" ht="36.75" customHeight="1" x14ac:dyDescent="0.2">
      <c r="A152" s="2"/>
      <c r="B152" s="2"/>
      <c r="C152" s="17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6"/>
      <c r="AD152" s="2"/>
      <c r="AE152" s="2"/>
      <c r="AF152" s="2"/>
      <c r="AG152" s="2"/>
      <c r="AH152" s="2"/>
      <c r="AI152" s="2"/>
      <c r="AJ152" s="2"/>
      <c r="AK152" s="2"/>
    </row>
    <row r="153" spans="1:37" s="7" customFormat="1" ht="36.75" customHeight="1" x14ac:dyDescent="0.2">
      <c r="A153" s="2"/>
      <c r="B153" s="2"/>
      <c r="C153" s="17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8"/>
      <c r="AE153" s="8"/>
      <c r="AF153" s="2"/>
      <c r="AG153" s="2"/>
      <c r="AH153" s="2"/>
      <c r="AI153" s="2"/>
      <c r="AJ153" s="2"/>
      <c r="AK153" s="2"/>
    </row>
    <row r="154" spans="1:37" s="7" customFormat="1" ht="36.75" customHeight="1" x14ac:dyDescent="0.2">
      <c r="A154" s="2"/>
      <c r="B154" s="2"/>
      <c r="C154" s="17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8"/>
      <c r="AE154" s="8"/>
      <c r="AF154" s="2"/>
      <c r="AG154" s="2"/>
      <c r="AH154" s="2"/>
      <c r="AI154" s="2"/>
      <c r="AJ154" s="2"/>
      <c r="AK154" s="2"/>
    </row>
    <row r="155" spans="1:37" s="7" customFormat="1" ht="36.75" customHeight="1" x14ac:dyDescent="0.2">
      <c r="A155" s="2"/>
      <c r="B155" s="2"/>
      <c r="C155" s="17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8"/>
      <c r="AE155" s="8"/>
      <c r="AF155" s="2"/>
      <c r="AG155" s="2"/>
      <c r="AH155" s="2"/>
      <c r="AI155" s="2"/>
      <c r="AJ155" s="2"/>
      <c r="AK155" s="2"/>
    </row>
    <row r="156" spans="1:37" s="7" customFormat="1" ht="36.75" customHeight="1" x14ac:dyDescent="0.2">
      <c r="A156" s="2"/>
      <c r="B156" s="2"/>
      <c r="C156" s="17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6"/>
      <c r="AD156" s="2"/>
      <c r="AE156" s="2"/>
      <c r="AF156" s="2"/>
      <c r="AG156" s="2"/>
      <c r="AH156" s="2"/>
      <c r="AI156" s="2"/>
      <c r="AJ156" s="2"/>
      <c r="AK156" s="2"/>
    </row>
    <row r="157" spans="1:37" s="7" customFormat="1" ht="36.75" customHeight="1" x14ac:dyDescent="0.2">
      <c r="A157" s="2"/>
      <c r="B157" s="2"/>
      <c r="C157" s="17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8"/>
      <c r="AE157" s="8"/>
      <c r="AF157" s="2"/>
      <c r="AG157" s="2"/>
      <c r="AH157" s="2"/>
      <c r="AI157" s="2"/>
      <c r="AJ157" s="2"/>
      <c r="AK157" s="2"/>
    </row>
    <row r="158" spans="1:37" s="7" customFormat="1" ht="36.75" customHeight="1" x14ac:dyDescent="0.2">
      <c r="A158" s="2"/>
      <c r="B158" s="2"/>
      <c r="C158" s="17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8"/>
      <c r="AE158" s="8"/>
      <c r="AF158" s="2"/>
      <c r="AG158" s="2"/>
      <c r="AH158" s="2"/>
      <c r="AI158" s="2"/>
      <c r="AJ158" s="2"/>
      <c r="AK158" s="2"/>
    </row>
    <row r="159" spans="1:37" s="7" customFormat="1" ht="36.75" customHeight="1" x14ac:dyDescent="0.2">
      <c r="A159" s="2"/>
      <c r="B159" s="2"/>
      <c r="C159" s="17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8"/>
      <c r="AE159" s="8"/>
      <c r="AF159" s="2"/>
      <c r="AG159" s="2"/>
      <c r="AH159" s="2"/>
      <c r="AI159" s="2"/>
      <c r="AJ159" s="2"/>
      <c r="AK159" s="2"/>
    </row>
    <row r="160" spans="1:37" s="7" customFormat="1" ht="36.75" customHeight="1" x14ac:dyDescent="0.2">
      <c r="A160" s="2"/>
      <c r="B160" s="2"/>
      <c r="C160" s="17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6"/>
      <c r="AD160" s="2"/>
      <c r="AE160" s="2"/>
      <c r="AF160" s="2"/>
      <c r="AG160" s="2"/>
      <c r="AH160" s="2"/>
      <c r="AI160" s="2"/>
      <c r="AJ160" s="2"/>
      <c r="AK160" s="2"/>
    </row>
    <row r="161" spans="1:37" s="7" customFormat="1" ht="36.75" customHeight="1" x14ac:dyDescent="0.2">
      <c r="A161" s="2"/>
      <c r="B161" s="2"/>
      <c r="C161" s="17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8"/>
      <c r="AE161" s="8"/>
      <c r="AF161" s="2"/>
      <c r="AG161" s="2"/>
      <c r="AH161" s="2"/>
      <c r="AI161" s="2"/>
      <c r="AJ161" s="2"/>
      <c r="AK161" s="2"/>
    </row>
    <row r="162" spans="1:37" s="7" customFormat="1" ht="36.75" customHeight="1" x14ac:dyDescent="0.2">
      <c r="A162" s="2"/>
      <c r="B162" s="2"/>
      <c r="C162" s="17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8"/>
      <c r="AE162" s="8"/>
      <c r="AF162" s="2"/>
      <c r="AG162" s="2"/>
      <c r="AH162" s="2"/>
      <c r="AI162" s="2"/>
      <c r="AJ162" s="2"/>
      <c r="AK162" s="2"/>
    </row>
    <row r="163" spans="1:37" s="7" customFormat="1" ht="36.75" customHeight="1" x14ac:dyDescent="0.2">
      <c r="A163" s="2"/>
      <c r="B163" s="2"/>
      <c r="C163" s="17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8"/>
      <c r="AE163" s="8"/>
      <c r="AF163" s="2"/>
      <c r="AG163" s="2"/>
      <c r="AH163" s="2"/>
      <c r="AI163" s="2"/>
      <c r="AJ163" s="2"/>
      <c r="AK163" s="2"/>
    </row>
    <row r="164" spans="1:37" s="7" customFormat="1" ht="36.75" customHeight="1" x14ac:dyDescent="0.2">
      <c r="A164" s="2"/>
      <c r="B164" s="2"/>
      <c r="C164" s="17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6"/>
      <c r="AD164" s="2"/>
      <c r="AE164" s="2"/>
      <c r="AF164" s="2"/>
      <c r="AG164" s="2"/>
      <c r="AH164" s="2"/>
      <c r="AI164" s="2"/>
      <c r="AJ164" s="2"/>
      <c r="AK164" s="2"/>
    </row>
    <row r="165" spans="1:37" s="7" customFormat="1" ht="36.75" customHeight="1" x14ac:dyDescent="0.2">
      <c r="A165" s="2"/>
      <c r="B165" s="2"/>
      <c r="C165" s="17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8"/>
      <c r="AE165" s="8"/>
      <c r="AF165" s="2"/>
      <c r="AG165" s="2"/>
      <c r="AH165" s="2"/>
      <c r="AI165" s="2"/>
      <c r="AJ165" s="2"/>
      <c r="AK165" s="2"/>
    </row>
    <row r="166" spans="1:37" s="7" customFormat="1" ht="36.75" customHeight="1" x14ac:dyDescent="0.2">
      <c r="A166" s="2"/>
      <c r="B166" s="2"/>
      <c r="C166" s="17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8"/>
      <c r="AE166" s="8"/>
      <c r="AF166" s="2"/>
      <c r="AG166" s="2"/>
      <c r="AH166" s="2"/>
      <c r="AI166" s="2"/>
      <c r="AJ166" s="2"/>
      <c r="AK166" s="2"/>
    </row>
    <row r="167" spans="1:37" s="7" customFormat="1" ht="36.75" customHeight="1" x14ac:dyDescent="0.2">
      <c r="A167" s="2"/>
      <c r="B167" s="2"/>
      <c r="C167" s="17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8"/>
      <c r="AE167" s="8"/>
      <c r="AF167" s="2"/>
      <c r="AG167" s="2"/>
      <c r="AH167" s="2"/>
      <c r="AI167" s="2"/>
      <c r="AJ167" s="2"/>
      <c r="AK167" s="2"/>
    </row>
    <row r="168" spans="1:37" s="7" customFormat="1" ht="36.75" customHeight="1" x14ac:dyDescent="0.2">
      <c r="A168" s="2"/>
      <c r="B168" s="2"/>
      <c r="C168" s="17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8"/>
      <c r="AE168" s="8"/>
      <c r="AF168" s="2"/>
      <c r="AG168" s="2"/>
      <c r="AH168" s="2"/>
      <c r="AI168" s="2"/>
      <c r="AJ168" s="2"/>
      <c r="AK168" s="2"/>
    </row>
    <row r="169" spans="1:37" s="7" customFormat="1" ht="36.75" customHeight="1" x14ac:dyDescent="0.2">
      <c r="A169" s="2"/>
      <c r="B169" s="2"/>
      <c r="C169" s="17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8"/>
      <c r="AE169" s="8"/>
      <c r="AF169" s="2"/>
      <c r="AG169" s="2"/>
      <c r="AH169" s="2"/>
      <c r="AI169" s="2"/>
      <c r="AJ169" s="2"/>
      <c r="AK169" s="2"/>
    </row>
    <row r="170" spans="1:37" s="7" customFormat="1" ht="36.75" customHeight="1" x14ac:dyDescent="0.2">
      <c r="A170" s="2"/>
      <c r="B170" s="2"/>
      <c r="C170" s="17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8"/>
      <c r="AE170" s="8"/>
      <c r="AF170" s="2"/>
      <c r="AG170" s="2"/>
      <c r="AH170" s="2"/>
      <c r="AI170" s="2"/>
      <c r="AJ170" s="2"/>
      <c r="AK170" s="2"/>
    </row>
    <row r="171" spans="1:37" s="7" customFormat="1" ht="36.75" customHeight="1" x14ac:dyDescent="0.2">
      <c r="A171" s="2"/>
      <c r="B171" s="2"/>
      <c r="C171" s="17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8"/>
      <c r="AE171" s="8"/>
      <c r="AF171" s="2"/>
      <c r="AG171" s="2"/>
      <c r="AH171" s="2"/>
      <c r="AI171" s="2"/>
      <c r="AJ171" s="2"/>
      <c r="AK171" s="2"/>
    </row>
    <row r="172" spans="1:37" s="7" customFormat="1" ht="36.75" customHeight="1" x14ac:dyDescent="0.2">
      <c r="A172" s="2"/>
      <c r="B172" s="2"/>
      <c r="C172" s="17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8"/>
      <c r="AE172" s="8"/>
      <c r="AF172" s="2"/>
      <c r="AG172" s="2"/>
      <c r="AH172" s="2"/>
      <c r="AI172" s="2"/>
      <c r="AJ172" s="2"/>
      <c r="AK172" s="2"/>
    </row>
    <row r="173" spans="1:37" s="7" customFormat="1" ht="36.75" customHeight="1" x14ac:dyDescent="0.2">
      <c r="A173" s="2"/>
      <c r="B173" s="2"/>
      <c r="C173" s="17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8"/>
      <c r="AE173" s="8"/>
      <c r="AF173" s="2"/>
      <c r="AG173" s="2"/>
      <c r="AH173" s="2"/>
      <c r="AI173" s="2"/>
      <c r="AJ173" s="2"/>
      <c r="AK173" s="2"/>
    </row>
    <row r="174" spans="1:37" s="7" customFormat="1" ht="36.75" customHeight="1" x14ac:dyDescent="0.2">
      <c r="A174" s="2"/>
      <c r="B174" s="2"/>
      <c r="C174" s="17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8"/>
      <c r="AE174" s="8"/>
      <c r="AF174" s="2"/>
      <c r="AG174" s="2"/>
      <c r="AH174" s="2"/>
      <c r="AI174" s="2"/>
      <c r="AJ174" s="2"/>
      <c r="AK174" s="2"/>
    </row>
    <row r="175" spans="1:37" s="7" customFormat="1" ht="36.75" customHeight="1" x14ac:dyDescent="0.2">
      <c r="A175" s="2"/>
      <c r="B175" s="2"/>
      <c r="C175" s="17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8"/>
      <c r="AE175" s="8"/>
      <c r="AF175" s="2"/>
      <c r="AG175" s="2"/>
      <c r="AH175" s="2"/>
      <c r="AI175" s="2"/>
      <c r="AJ175" s="2"/>
      <c r="AK175" s="2"/>
    </row>
    <row r="176" spans="1:37" s="7" customFormat="1" ht="36.75" customHeight="1" x14ac:dyDescent="0.2">
      <c r="A176" s="2"/>
      <c r="B176" s="2"/>
      <c r="C176" s="17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8"/>
      <c r="AE176" s="8"/>
      <c r="AF176" s="2"/>
      <c r="AG176" s="2"/>
      <c r="AH176" s="2"/>
      <c r="AI176" s="2"/>
      <c r="AJ176" s="2"/>
      <c r="AK176" s="2"/>
    </row>
    <row r="177" spans="1:37" s="7" customFormat="1" ht="36.75" customHeight="1" x14ac:dyDescent="0.2">
      <c r="A177" s="2"/>
      <c r="B177" s="2"/>
      <c r="C177" s="17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8"/>
      <c r="AE177" s="8"/>
      <c r="AF177" s="2"/>
      <c r="AG177" s="2"/>
      <c r="AH177" s="2"/>
      <c r="AI177" s="2"/>
      <c r="AJ177" s="2"/>
      <c r="AK177" s="2"/>
    </row>
    <row r="178" spans="1:37" s="7" customFormat="1" ht="36.75" customHeight="1" x14ac:dyDescent="0.2">
      <c r="A178" s="2"/>
      <c r="B178" s="2"/>
      <c r="C178" s="17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6"/>
      <c r="AD178" s="2"/>
      <c r="AE178" s="2"/>
      <c r="AF178" s="2"/>
      <c r="AG178" s="2"/>
      <c r="AH178" s="2"/>
      <c r="AI178" s="2"/>
      <c r="AJ178" s="2"/>
      <c r="AK178" s="2"/>
    </row>
    <row r="179" spans="1:37" s="7" customFormat="1" ht="36.75" customHeight="1" x14ac:dyDescent="0.2">
      <c r="A179" s="2"/>
      <c r="B179" s="2"/>
      <c r="C179" s="17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8"/>
      <c r="AE179" s="8"/>
      <c r="AF179" s="2"/>
      <c r="AG179" s="2"/>
      <c r="AH179" s="2"/>
      <c r="AI179" s="2"/>
      <c r="AJ179" s="2"/>
      <c r="AK179" s="2"/>
    </row>
    <row r="180" spans="1:37" s="7" customFormat="1" ht="36.75" customHeight="1" x14ac:dyDescent="0.2">
      <c r="A180" s="2"/>
      <c r="B180" s="2"/>
      <c r="C180" s="17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8"/>
      <c r="AE180" s="8"/>
      <c r="AF180" s="2"/>
      <c r="AG180" s="2"/>
      <c r="AH180" s="2"/>
      <c r="AI180" s="2"/>
      <c r="AJ180" s="2"/>
      <c r="AK180" s="2"/>
    </row>
    <row r="181" spans="1:37" s="7" customFormat="1" ht="36.75" customHeight="1" x14ac:dyDescent="0.2">
      <c r="A181" s="2"/>
      <c r="B181" s="2"/>
      <c r="C181" s="17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8"/>
      <c r="AE181" s="8"/>
      <c r="AF181" s="2"/>
      <c r="AG181" s="2"/>
      <c r="AH181" s="2"/>
      <c r="AI181" s="2"/>
      <c r="AJ181" s="2"/>
      <c r="AK181" s="2"/>
    </row>
    <row r="182" spans="1:37" s="7" customFormat="1" ht="36.75" customHeight="1" x14ac:dyDescent="0.2">
      <c r="A182" s="2"/>
      <c r="B182" s="2"/>
      <c r="C182" s="17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6"/>
      <c r="AD182" s="2"/>
      <c r="AE182" s="2"/>
      <c r="AF182" s="2"/>
      <c r="AG182" s="2"/>
      <c r="AH182" s="2"/>
      <c r="AI182" s="2"/>
      <c r="AJ182" s="2"/>
      <c r="AK182" s="2"/>
    </row>
    <row r="183" spans="1:37" s="7" customFormat="1" ht="36.75" customHeight="1" x14ac:dyDescent="0.2">
      <c r="A183" s="2"/>
      <c r="B183" s="2"/>
      <c r="C183" s="17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8"/>
      <c r="AE183" s="8"/>
      <c r="AF183" s="2"/>
      <c r="AG183" s="2"/>
      <c r="AH183" s="2"/>
      <c r="AI183" s="2"/>
      <c r="AJ183" s="2"/>
      <c r="AK183" s="2"/>
    </row>
    <row r="184" spans="1:37" s="7" customFormat="1" ht="36.75" customHeight="1" x14ac:dyDescent="0.2">
      <c r="A184" s="2"/>
      <c r="B184" s="2"/>
      <c r="C184" s="17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8"/>
      <c r="AE184" s="8"/>
      <c r="AF184" s="2"/>
      <c r="AG184" s="2"/>
      <c r="AH184" s="2"/>
      <c r="AI184" s="2"/>
      <c r="AJ184" s="2"/>
      <c r="AK184" s="2"/>
    </row>
    <row r="185" spans="1:37" s="7" customFormat="1" ht="36.75" customHeight="1" x14ac:dyDescent="0.2">
      <c r="A185" s="2"/>
      <c r="B185" s="2"/>
      <c r="C185" s="17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8"/>
      <c r="AE185" s="8"/>
      <c r="AF185" s="2"/>
      <c r="AG185" s="2"/>
      <c r="AH185" s="2"/>
      <c r="AI185" s="2"/>
      <c r="AJ185" s="2"/>
      <c r="AK185" s="2"/>
    </row>
    <row r="186" spans="1:37" s="7" customFormat="1" ht="36.75" customHeight="1" x14ac:dyDescent="0.2">
      <c r="A186" s="2"/>
      <c r="B186" s="2"/>
      <c r="C186" s="17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6"/>
      <c r="AD186" s="2"/>
      <c r="AE186" s="2"/>
      <c r="AF186" s="2"/>
      <c r="AG186" s="2"/>
      <c r="AH186" s="2"/>
      <c r="AI186" s="2"/>
      <c r="AJ186" s="2"/>
      <c r="AK186" s="2"/>
    </row>
    <row r="187" spans="1:37" s="7" customFormat="1" ht="36.75" customHeight="1" x14ac:dyDescent="0.2">
      <c r="A187" s="2"/>
      <c r="B187" s="2"/>
      <c r="C187" s="17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8"/>
      <c r="AE187" s="8"/>
      <c r="AF187" s="2"/>
      <c r="AG187" s="2"/>
      <c r="AH187" s="2"/>
      <c r="AI187" s="2"/>
      <c r="AJ187" s="2"/>
      <c r="AK187" s="2"/>
    </row>
    <row r="188" spans="1:37" s="7" customFormat="1" ht="36.75" customHeight="1" x14ac:dyDescent="0.2">
      <c r="A188" s="2"/>
      <c r="B188" s="2"/>
      <c r="C188" s="17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8"/>
      <c r="AE188" s="8"/>
      <c r="AF188" s="2"/>
      <c r="AG188" s="2"/>
      <c r="AH188" s="2"/>
      <c r="AI188" s="2"/>
      <c r="AJ188" s="2"/>
      <c r="AK188" s="2"/>
    </row>
    <row r="189" spans="1:37" s="7" customFormat="1" ht="36.75" customHeight="1" x14ac:dyDescent="0.2">
      <c r="A189" s="2"/>
      <c r="B189" s="2"/>
      <c r="C189" s="17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8"/>
      <c r="AE189" s="8"/>
      <c r="AF189" s="2"/>
      <c r="AG189" s="2"/>
      <c r="AH189" s="2"/>
      <c r="AI189" s="2"/>
      <c r="AJ189" s="2"/>
      <c r="AK189" s="2"/>
    </row>
    <row r="190" spans="1:37" s="7" customFormat="1" ht="36.75" customHeight="1" x14ac:dyDescent="0.2">
      <c r="A190" s="2"/>
      <c r="B190" s="2"/>
      <c r="C190" s="17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6"/>
      <c r="AD190" s="2"/>
      <c r="AE190" s="2"/>
      <c r="AF190" s="2"/>
      <c r="AG190" s="2"/>
      <c r="AH190" s="2"/>
      <c r="AI190" s="2"/>
      <c r="AJ190" s="2"/>
      <c r="AK190" s="2"/>
    </row>
    <row r="191" spans="1:37" s="7" customFormat="1" ht="36.75" customHeight="1" x14ac:dyDescent="0.2">
      <c r="A191" s="2"/>
      <c r="B191" s="2"/>
      <c r="C191" s="17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8"/>
      <c r="AE191" s="8"/>
      <c r="AF191" s="2"/>
      <c r="AG191" s="2"/>
      <c r="AH191" s="2"/>
      <c r="AI191" s="2"/>
      <c r="AJ191" s="2"/>
      <c r="AK191" s="2"/>
    </row>
    <row r="192" spans="1:37" s="7" customFormat="1" ht="36.75" customHeight="1" x14ac:dyDescent="0.2">
      <c r="A192" s="2"/>
      <c r="B192" s="2"/>
      <c r="C192" s="17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8"/>
      <c r="AE192" s="8"/>
      <c r="AF192" s="2"/>
      <c r="AG192" s="2"/>
      <c r="AH192" s="2"/>
      <c r="AI192" s="2"/>
      <c r="AJ192" s="2"/>
      <c r="AK192" s="2"/>
    </row>
    <row r="193" spans="1:37" s="7" customFormat="1" ht="36.75" customHeight="1" x14ac:dyDescent="0.2">
      <c r="A193" s="2"/>
      <c r="B193" s="2"/>
      <c r="C193" s="17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8"/>
      <c r="AE193" s="8"/>
      <c r="AF193" s="2"/>
      <c r="AG193" s="2"/>
      <c r="AH193" s="2"/>
      <c r="AI193" s="2"/>
      <c r="AJ193" s="2"/>
      <c r="AK193" s="2"/>
    </row>
    <row r="194" spans="1:37" s="7" customFormat="1" ht="36.75" customHeight="1" x14ac:dyDescent="0.2">
      <c r="A194" s="2"/>
      <c r="B194" s="2"/>
      <c r="C194" s="17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6"/>
      <c r="AD194" s="2"/>
      <c r="AE194" s="2"/>
      <c r="AF194" s="2"/>
      <c r="AG194" s="2"/>
      <c r="AH194" s="2"/>
      <c r="AI194" s="2"/>
      <c r="AJ194" s="2"/>
      <c r="AK194" s="2"/>
    </row>
    <row r="195" spans="1:37" s="7" customFormat="1" ht="36.75" customHeight="1" x14ac:dyDescent="0.2">
      <c r="A195" s="2"/>
      <c r="B195" s="2"/>
      <c r="C195" s="17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8"/>
      <c r="AE195" s="8"/>
      <c r="AF195" s="2"/>
      <c r="AG195" s="2"/>
      <c r="AH195" s="2"/>
      <c r="AI195" s="2"/>
      <c r="AJ195" s="2"/>
      <c r="AK195" s="2"/>
    </row>
    <row r="196" spans="1:37" s="7" customFormat="1" ht="36.75" customHeight="1" x14ac:dyDescent="0.2">
      <c r="A196" s="2"/>
      <c r="B196" s="2"/>
      <c r="C196" s="17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F196" s="2"/>
      <c r="AG196" s="2"/>
      <c r="AH196" s="2"/>
      <c r="AI196" s="2"/>
      <c r="AJ196" s="2"/>
      <c r="AK196" s="2"/>
    </row>
    <row r="197" spans="1:37" ht="36.75" customHeight="1" x14ac:dyDescent="0.2">
      <c r="AD197" s="7"/>
      <c r="AE197" s="7"/>
    </row>
    <row r="198" spans="1:37" ht="36.75" customHeight="1" x14ac:dyDescent="0.2">
      <c r="AC198" s="6"/>
    </row>
    <row r="199" spans="1:37" ht="36.75" customHeight="1" x14ac:dyDescent="0.2">
      <c r="AD199" s="8"/>
      <c r="AE199" s="8"/>
    </row>
    <row r="200" spans="1:37" ht="36.75" customHeight="1" x14ac:dyDescent="0.2"/>
    <row r="201" spans="1:37" ht="36.75" customHeight="1" x14ac:dyDescent="0.2"/>
    <row r="202" spans="1:37" ht="36.75" customHeight="1" x14ac:dyDescent="0.2">
      <c r="AC202" s="6"/>
    </row>
    <row r="203" spans="1:37" ht="36.75" customHeight="1" x14ac:dyDescent="0.2">
      <c r="AD203" s="8"/>
      <c r="AE203" s="8"/>
    </row>
    <row r="204" spans="1:37" ht="36.75" customHeight="1" x14ac:dyDescent="0.2"/>
    <row r="205" spans="1:37" ht="36.75" customHeight="1" x14ac:dyDescent="0.2"/>
    <row r="206" spans="1:37" ht="36.75" customHeight="1" x14ac:dyDescent="0.2">
      <c r="AC206" s="6"/>
    </row>
    <row r="207" spans="1:37" ht="36.75" customHeight="1" x14ac:dyDescent="0.2">
      <c r="AD207" s="8"/>
      <c r="AE207" s="8"/>
    </row>
    <row r="208" spans="1:37" ht="36.75" customHeight="1" x14ac:dyDescent="0.2"/>
    <row r="209" spans="29:31" ht="36.75" customHeight="1" x14ac:dyDescent="0.2"/>
    <row r="210" spans="29:31" ht="36.75" customHeight="1" x14ac:dyDescent="0.2">
      <c r="AC210" s="6"/>
    </row>
    <row r="211" spans="29:31" ht="36.75" customHeight="1" x14ac:dyDescent="0.2">
      <c r="AD211" s="8"/>
      <c r="AE211" s="8"/>
    </row>
    <row r="212" spans="29:31" ht="36.75" customHeight="1" x14ac:dyDescent="0.2"/>
    <row r="213" spans="29:31" ht="36.75" customHeight="1" x14ac:dyDescent="0.2"/>
    <row r="214" spans="29:31" ht="36.75" customHeight="1" x14ac:dyDescent="0.2"/>
    <row r="215" spans="29:31" ht="36.75" customHeight="1" x14ac:dyDescent="0.2"/>
    <row r="216" spans="29:31" ht="36.75" customHeight="1" x14ac:dyDescent="0.2"/>
    <row r="217" spans="29:31" ht="36.75" customHeight="1" x14ac:dyDescent="0.2"/>
    <row r="218" spans="29:31" ht="36.75" customHeight="1" x14ac:dyDescent="0.2"/>
    <row r="219" spans="29:31" ht="36.75" customHeight="1" x14ac:dyDescent="0.2"/>
    <row r="220" spans="29:31" ht="36.75" customHeight="1" x14ac:dyDescent="0.2"/>
    <row r="221" spans="29:31" ht="36.75" customHeight="1" x14ac:dyDescent="0.2"/>
    <row r="222" spans="29:31" ht="36.75" customHeight="1" x14ac:dyDescent="0.2"/>
    <row r="223" spans="29:31" ht="36.75" customHeight="1" x14ac:dyDescent="0.2"/>
    <row r="224" spans="29:31" ht="36.75" customHeight="1" x14ac:dyDescent="0.2"/>
    <row r="225" ht="36.75" customHeight="1" x14ac:dyDescent="0.2"/>
    <row r="226" ht="36.75" customHeight="1" x14ac:dyDescent="0.2"/>
    <row r="227" ht="36.75" customHeight="1" x14ac:dyDescent="0.2"/>
    <row r="228" ht="36.75" customHeight="1" x14ac:dyDescent="0.2"/>
    <row r="229" ht="36.75" customHeight="1" x14ac:dyDescent="0.2"/>
    <row r="230" ht="36.75" customHeight="1" x14ac:dyDescent="0.2"/>
    <row r="231" ht="36.75" customHeight="1" x14ac:dyDescent="0.2"/>
    <row r="232" ht="36.75" customHeight="1" x14ac:dyDescent="0.2"/>
    <row r="233" ht="36.75" customHeight="1" x14ac:dyDescent="0.2"/>
    <row r="234" ht="36.75" customHeight="1" x14ac:dyDescent="0.2"/>
    <row r="235" ht="36.75" customHeight="1" x14ac:dyDescent="0.2"/>
    <row r="236" ht="36.75" customHeight="1" x14ac:dyDescent="0.2"/>
    <row r="237" ht="36.75" customHeight="1" x14ac:dyDescent="0.2"/>
    <row r="238" ht="36.75" customHeight="1" x14ac:dyDescent="0.2"/>
    <row r="239" ht="36.75" customHeight="1" x14ac:dyDescent="0.2"/>
    <row r="240" ht="36.75" customHeight="1" x14ac:dyDescent="0.2"/>
    <row r="241" ht="36.75" customHeight="1" x14ac:dyDescent="0.2"/>
    <row r="242" ht="36.75" customHeight="1" x14ac:dyDescent="0.2"/>
    <row r="243" ht="36.75" customHeight="1" x14ac:dyDescent="0.2"/>
    <row r="244" ht="36.75" customHeight="1" x14ac:dyDescent="0.2"/>
    <row r="245" ht="36.75" customHeight="1" x14ac:dyDescent="0.2"/>
    <row r="246" ht="36.75" customHeight="1" x14ac:dyDescent="0.2"/>
    <row r="247" ht="36.75" customHeight="1" x14ac:dyDescent="0.2"/>
    <row r="248" ht="36.75" customHeight="1" x14ac:dyDescent="0.2"/>
    <row r="249" ht="36.75" customHeight="1" x14ac:dyDescent="0.2"/>
    <row r="250" ht="36.75" customHeight="1" x14ac:dyDescent="0.2"/>
    <row r="251" ht="36.75" customHeight="1" x14ac:dyDescent="0.2"/>
    <row r="252" ht="36.75" customHeight="1" x14ac:dyDescent="0.2"/>
    <row r="253" ht="36.75" customHeight="1" x14ac:dyDescent="0.2"/>
    <row r="254" ht="36.75" customHeight="1" x14ac:dyDescent="0.2"/>
    <row r="255" ht="36.75" customHeight="1" x14ac:dyDescent="0.2"/>
    <row r="256" ht="36.75" customHeight="1" x14ac:dyDescent="0.2"/>
    <row r="257" ht="36.75" customHeight="1" x14ac:dyDescent="0.2"/>
    <row r="258" ht="36.75" customHeight="1" x14ac:dyDescent="0.2"/>
    <row r="259" ht="36.75" customHeight="1" x14ac:dyDescent="0.2"/>
    <row r="260" ht="36.75" customHeight="1" x14ac:dyDescent="0.2"/>
    <row r="261" ht="36.75" customHeight="1" x14ac:dyDescent="0.2"/>
    <row r="262" ht="36.75" customHeight="1" x14ac:dyDescent="0.2"/>
    <row r="263" ht="36.75" customHeight="1" x14ac:dyDescent="0.2"/>
    <row r="264" ht="36.75" customHeight="1" x14ac:dyDescent="0.2"/>
    <row r="265" ht="36.75" customHeight="1" x14ac:dyDescent="0.2"/>
    <row r="266" ht="36.75" customHeight="1" x14ac:dyDescent="0.2"/>
    <row r="267" ht="36.75" customHeight="1" x14ac:dyDescent="0.2"/>
    <row r="268" ht="36.75" customHeight="1" x14ac:dyDescent="0.2"/>
    <row r="269" ht="36.75" customHeight="1" x14ac:dyDescent="0.2"/>
    <row r="270" ht="36.75" customHeight="1" x14ac:dyDescent="0.2"/>
    <row r="271" ht="36.75" customHeight="1" x14ac:dyDescent="0.2"/>
    <row r="272" ht="36.75" customHeight="1" x14ac:dyDescent="0.2"/>
    <row r="273" ht="36.75" customHeight="1" x14ac:dyDescent="0.2"/>
    <row r="274" ht="36.75" customHeight="1" x14ac:dyDescent="0.2"/>
    <row r="275" ht="36.75" customHeight="1" x14ac:dyDescent="0.2"/>
    <row r="276" ht="36.75" customHeight="1" x14ac:dyDescent="0.2"/>
    <row r="277" ht="36.75" customHeight="1" x14ac:dyDescent="0.2"/>
    <row r="278" ht="36.75" customHeight="1" x14ac:dyDescent="0.2"/>
    <row r="279" ht="36.75" customHeight="1" x14ac:dyDescent="0.2"/>
    <row r="280" ht="36.75" customHeight="1" x14ac:dyDescent="0.2"/>
    <row r="281" ht="36.75" customHeight="1" x14ac:dyDescent="0.2"/>
    <row r="282" ht="36.75" customHeight="1" x14ac:dyDescent="0.2"/>
    <row r="283" ht="36.75" customHeight="1" x14ac:dyDescent="0.2"/>
    <row r="284" ht="36.75" customHeight="1" x14ac:dyDescent="0.2"/>
    <row r="285" ht="36.75" customHeight="1" x14ac:dyDescent="0.2"/>
    <row r="286" ht="36.75" customHeight="1" x14ac:dyDescent="0.2"/>
    <row r="287" ht="36.75" customHeight="1" x14ac:dyDescent="0.2"/>
    <row r="288" ht="36.75" customHeight="1" x14ac:dyDescent="0.2"/>
    <row r="289" ht="36.75" customHeight="1" x14ac:dyDescent="0.2"/>
    <row r="290" ht="36.75" customHeight="1" x14ac:dyDescent="0.2"/>
    <row r="291" ht="36.75" customHeight="1" x14ac:dyDescent="0.2"/>
    <row r="292" ht="36.75" customHeight="1" x14ac:dyDescent="0.2"/>
    <row r="293" ht="36.75" customHeight="1" x14ac:dyDescent="0.2"/>
    <row r="294" ht="36.75" customHeight="1" x14ac:dyDescent="0.2"/>
    <row r="295" ht="36.75" customHeight="1" x14ac:dyDescent="0.2"/>
    <row r="296" ht="36.75" customHeight="1" x14ac:dyDescent="0.2"/>
    <row r="297" ht="36.75" customHeight="1" x14ac:dyDescent="0.2"/>
    <row r="298" ht="36.75" customHeight="1" x14ac:dyDescent="0.2"/>
    <row r="299" ht="36.75" customHeight="1" x14ac:dyDescent="0.2"/>
    <row r="300" ht="36.75" customHeight="1" x14ac:dyDescent="0.2"/>
    <row r="301" ht="36.75" customHeight="1" x14ac:dyDescent="0.2"/>
    <row r="302" ht="36.75" customHeight="1" x14ac:dyDescent="0.2"/>
    <row r="303" ht="36.75" customHeight="1" x14ac:dyDescent="0.2"/>
    <row r="304" ht="36.75" customHeight="1" x14ac:dyDescent="0.2"/>
    <row r="305" ht="36.75" customHeight="1" x14ac:dyDescent="0.2"/>
    <row r="306" ht="36.75" customHeight="1" x14ac:dyDescent="0.2"/>
    <row r="307" ht="36.75" customHeight="1" x14ac:dyDescent="0.2"/>
    <row r="308" ht="36.75" customHeight="1" x14ac:dyDescent="0.2"/>
  </sheetData>
  <dataConsolidate/>
  <mergeCells count="22">
    <mergeCell ref="A13:C13"/>
    <mergeCell ref="B64:U64"/>
    <mergeCell ref="B65:U65"/>
    <mergeCell ref="A1:AB1"/>
    <mergeCell ref="A2:A3"/>
    <mergeCell ref="B2:B3"/>
    <mergeCell ref="C2:C3"/>
    <mergeCell ref="D2:J2"/>
    <mergeCell ref="L2:S2"/>
    <mergeCell ref="T2:V2"/>
    <mergeCell ref="D5:AB5"/>
    <mergeCell ref="D15:AB15"/>
    <mergeCell ref="A63:C63"/>
    <mergeCell ref="D44:AB44"/>
    <mergeCell ref="A52:C52"/>
    <mergeCell ref="D54:AB54"/>
    <mergeCell ref="A62:C62"/>
    <mergeCell ref="A23:C23"/>
    <mergeCell ref="D25:AB25"/>
    <mergeCell ref="A33:C33"/>
    <mergeCell ref="D34:AB34"/>
    <mergeCell ref="A42:C42"/>
  </mergeCells>
  <dataValidations count="4">
    <dataValidation type="list" allowBlank="1" showInputMessage="1" showErrorMessage="1" sqref="AE152 AE186 AE190 AE164 AE160 AE209:AE210 AE9 AE148 AE156 AE178 AE182 AE194 AE198 AE202 AE206 AE144" xr:uid="{00000000-0002-0000-0100-000001000000}">
      <formula1>$AG$5:$AG$6</formula1>
    </dataValidation>
    <dataValidation type="list" allowBlank="1" showInputMessage="1" showErrorMessage="1" sqref="AF4" xr:uid="{AEE77B77-94F7-46A5-A17C-8A014816521F}">
      <formula1>$AG$5:$AG$12</formula1>
    </dataValidation>
    <dataValidation type="list" allowBlank="1" showInputMessage="1" showErrorMessage="1" sqref="B5 B54 B44 B34 B25 B15" xr:uid="{01F2C366-C6F0-4708-A109-5CBD0CB00CC5}">
      <formula1>$AM$14:$AM$15</formula1>
    </dataValidation>
    <dataValidation type="list" allowBlank="1" showInputMessage="1" showErrorMessage="1" sqref="AF5" xr:uid="{D9018E62-F9DB-49C1-B56E-165D044C8A80}">
      <formula1>$AG$5:$AG$8</formula1>
    </dataValidation>
  </dataValidations>
  <pageMargins left="0.6692913385826772" right="0" top="0.15748031496062992" bottom="0" header="0" footer="0.11811023622047245"/>
  <pageSetup paperSize="9" scale="71" orientation="landscape" r:id="rId1"/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DCPS</vt:lpstr>
      <vt:lpstr>GPF</vt:lpstr>
      <vt:lpstr>DCPS!Print_Area</vt:lpstr>
      <vt:lpstr>GPF!Print_Area</vt:lpstr>
      <vt:lpstr>DCPS!Print_Titles</vt:lpstr>
      <vt:lpstr>GPF!Print_Titles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Pramod Puri</dc:creator>
  <cp:lastModifiedBy>Pramod Puri</cp:lastModifiedBy>
  <cp:lastPrinted>2022-09-20T06:07:04Z</cp:lastPrinted>
  <dcterms:created xsi:type="dcterms:W3CDTF">2006-11-29T16:26:59Z</dcterms:created>
  <dcterms:modified xsi:type="dcterms:W3CDTF">2026-08-20T16:17:28Z</dcterms:modified>
</cp:coreProperties>
</file>